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405" windowWidth="12120" windowHeight="8835" tabRatio="805" activeTab="0"/>
  </bookViews>
  <sheets>
    <sheet name="PnL" sheetId="1" r:id="rId1"/>
    <sheet name="B.Sheet" sheetId="2" r:id="rId2"/>
    <sheet name="cash flow" sheetId="3" r:id="rId3"/>
    <sheet name="changes in equity" sheetId="4" r:id="rId4"/>
    <sheet name="Part A2" sheetId="5" r:id="rId5"/>
  </sheets>
  <externalReferences>
    <externalReference r:id="rId8"/>
    <externalReference r:id="rId9"/>
    <externalReference r:id="rId10"/>
  </externalReferences>
  <definedNames>
    <definedName name="_xlnm.Print_Area" localSheetId="1">'B.Sheet'!$A$1:$F$62</definedName>
    <definedName name="_xlnm.Print_Area" localSheetId="2">'cash flow'!$A$1:$E$48</definedName>
    <definedName name="_xlnm.Print_Area" localSheetId="3">'changes in equity'!$A$1:$K$38</definedName>
  </definedNames>
  <calcPr fullCalcOnLoad="1"/>
</workbook>
</file>

<file path=xl/sharedStrings.xml><?xml version="1.0" encoding="utf-8"?>
<sst xmlns="http://schemas.openxmlformats.org/spreadsheetml/2006/main" count="218" uniqueCount="125">
  <si>
    <t>EASTERN PACIFIC INDUSTRIAL CORPORATION BERHAD</t>
  </si>
  <si>
    <t>Company no: 66667-K</t>
  </si>
  <si>
    <t>(Incorporated in Malaysia)</t>
  </si>
  <si>
    <t xml:space="preserve">           INDIVIDUAL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</si>
  <si>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</si>
  <si>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</si>
  <si>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</si>
  <si>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</si>
  <si>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</si>
  <si>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</si>
  <si>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</si>
  <si>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 '000</t>
  </si>
  <si>
    <t>Revenue</t>
  </si>
  <si>
    <t>Other operating income</t>
  </si>
  <si>
    <t>Profit from operations</t>
  </si>
  <si>
    <t>Tax</t>
  </si>
  <si>
    <t>Minority expenses</t>
  </si>
  <si>
    <t>Net profit for the year</t>
  </si>
  <si>
    <t>Net profit for the period</t>
  </si>
  <si>
    <t>Earnings per share (sen)</t>
  </si>
  <si>
    <t>- basic</t>
  </si>
  <si>
    <t>- diluted</t>
  </si>
  <si>
    <t>Dividends per share (sen)</t>
  </si>
  <si>
    <t>AS AT END OF</t>
  </si>
  <si>
    <t>AS AT PRECEDING</t>
  </si>
  <si>
    <t>FINANCIAL</t>
  </si>
  <si>
    <t>YEAR END</t>
  </si>
  <si>
    <t>RM' 000</t>
  </si>
  <si>
    <t>Property, plant and equipment</t>
  </si>
  <si>
    <t>Long term investments</t>
  </si>
  <si>
    <t>Intangible assets</t>
  </si>
  <si>
    <t>Other long term assets</t>
  </si>
  <si>
    <t>Current assets</t>
  </si>
  <si>
    <t xml:space="preserve">         </t>
  </si>
  <si>
    <t>Inventories</t>
  </si>
  <si>
    <t>Current liabilities</t>
  </si>
  <si>
    <t>Provision for taxation</t>
  </si>
  <si>
    <t xml:space="preserve">Net current assets </t>
  </si>
  <si>
    <t>Total</t>
  </si>
  <si>
    <t>Shareholders' funds</t>
  </si>
  <si>
    <t>Share capital</t>
  </si>
  <si>
    <t>Reserves</t>
  </si>
  <si>
    <t>Minority interests</t>
  </si>
  <si>
    <t>Other long term liabilities</t>
  </si>
  <si>
    <t>Deferred taxation</t>
  </si>
  <si>
    <t xml:space="preserve"> </t>
  </si>
  <si>
    <t>Net tangible assets per share ( RM )</t>
  </si>
  <si>
    <t xml:space="preserve">        CUMULATIVE QUARTER</t>
  </si>
  <si>
    <t xml:space="preserve">Share </t>
  </si>
  <si>
    <t xml:space="preserve">Retained </t>
  </si>
  <si>
    <t>premium</t>
  </si>
  <si>
    <t>reserve</t>
  </si>
  <si>
    <t>earnings</t>
  </si>
  <si>
    <t xml:space="preserve">(The Condensed Consolidated Statements of Changes in Equity should be read in conjunction with the Annual Financial Report </t>
  </si>
  <si>
    <t>CONDENSED CONSOLIDATED STATEMENT OF CHANGES IN EQUITY</t>
  </si>
  <si>
    <t>CONDENSED CONSOLIDATED CASH FLOW STATEMENTS</t>
  </si>
  <si>
    <t xml:space="preserve">(The Condensed Consolidated Income Statements should be read in conjunction with the Annual Financial Report </t>
  </si>
  <si>
    <t>PART A2: SUMMARY OF KEY FINANCIAL INFORMATION</t>
  </si>
  <si>
    <t>Net tangible assets per share (RM)</t>
  </si>
  <si>
    <t>Gross interest expenses</t>
  </si>
  <si>
    <t>Share Capital</t>
  </si>
  <si>
    <t>Profit after tax</t>
  </si>
  <si>
    <t>Net profit before tax</t>
  </si>
  <si>
    <t xml:space="preserve">Cash &amp; cash equivalents: </t>
  </si>
  <si>
    <t>Changes in cash &amp; cash equivalents</t>
  </si>
  <si>
    <t>Operating Activities</t>
  </si>
  <si>
    <t>Investing Activities</t>
  </si>
  <si>
    <t>Changes in working capital</t>
  </si>
  <si>
    <t>Net change in current assets</t>
  </si>
  <si>
    <t>Net change in current liabilities</t>
  </si>
  <si>
    <t>Net cash flows from operating activities</t>
  </si>
  <si>
    <t>Cash from operation</t>
  </si>
  <si>
    <t>Tax paid</t>
  </si>
  <si>
    <t>Adjustments for non cash flow:</t>
  </si>
  <si>
    <t>Retirement benefits paid</t>
  </si>
  <si>
    <t xml:space="preserve">Gross interest income </t>
  </si>
  <si>
    <t>Tax recoverable</t>
  </si>
  <si>
    <t>Cash and cash equivalents</t>
  </si>
  <si>
    <t>31/12/2002</t>
  </si>
  <si>
    <t>- at start of year</t>
  </si>
  <si>
    <t>- at end of year</t>
  </si>
  <si>
    <t>Net cash flows used in investing activities</t>
  </si>
  <si>
    <t>Trade and other payables</t>
  </si>
  <si>
    <t>Trade and other receivables</t>
  </si>
  <si>
    <t xml:space="preserve">(The Condensed Consolidated Balance Sheets should be read in conjunction with the Annual Financial </t>
  </si>
  <si>
    <t>PART A3: ADDITIONAL INFORMATION</t>
  </si>
  <si>
    <t>and approved by the Board of Directors.</t>
  </si>
  <si>
    <t xml:space="preserve">The Unaudited Condensed Consolidated Income Statements presented below have been reviewed </t>
  </si>
  <si>
    <t>The Unaudited Condensed Consolidated Balance Sheets presented below have been reviewed</t>
  </si>
  <si>
    <t>CONDENSED CONSOLIDATED BALANCE SHEETS</t>
  </si>
  <si>
    <t xml:space="preserve">The Unaudited Condensed Consolidated Statement of Changes in Equity presented below have been reviewed and approved </t>
  </si>
  <si>
    <t>by the Board of Directors.</t>
  </si>
  <si>
    <t>At 1 January 2003</t>
  </si>
  <si>
    <t>(Audited)</t>
  </si>
  <si>
    <t xml:space="preserve">The Unaudited Condensed Cash Flow Statement presented below have been reviewed and approved </t>
  </si>
  <si>
    <t xml:space="preserve">(The Condensed Consolidated Cash Flow Statements should be read in conjunction with the Annual </t>
  </si>
  <si>
    <t>Financial Report for the year ended 31 December 2002)</t>
  </si>
  <si>
    <t>for the year ended 31 December 2002)</t>
  </si>
  <si>
    <t>Report for the year ended 31 December 2002)</t>
  </si>
  <si>
    <t>Provision for retirement benefits</t>
  </si>
  <si>
    <t>Operating expenses</t>
  </si>
  <si>
    <t>CONDENSED CONSOLIDATED INCOME STATEMENTS</t>
  </si>
  <si>
    <t>Non Current assets</t>
  </si>
  <si>
    <t>Dividend</t>
  </si>
  <si>
    <t>Movement during the period:</t>
  </si>
  <si>
    <t>Non-cash and non operating items</t>
  </si>
  <si>
    <t>Profit before tax</t>
  </si>
  <si>
    <t>Profit after tax and minority interest</t>
  </si>
  <si>
    <t>Basic earnings per share (sen)</t>
  </si>
  <si>
    <t>FOR THE PERIOD ENDED 30 SEPTEMBER 2003</t>
  </si>
  <si>
    <t>30/09/2003</t>
  </si>
  <si>
    <t>30/09/2002</t>
  </si>
  <si>
    <t>AS AT 30 SEPTEMBER 2003</t>
  </si>
  <si>
    <t>30/9/2003</t>
  </si>
  <si>
    <t>Financing Activity</t>
  </si>
  <si>
    <t>Dividends paid to shareholders</t>
  </si>
  <si>
    <t>At 30 September 2003</t>
  </si>
  <si>
    <t>FOR THE FINANCIAL PERIOD ENDED 30 SEPTEMBER 2003</t>
  </si>
  <si>
    <t>30/9/2002</t>
  </si>
  <si>
    <t>At 1 January 2002</t>
  </si>
  <si>
    <t>Dividend paid</t>
  </si>
  <si>
    <t>At 30 September 2002</t>
  </si>
  <si>
    <t>Revaluation</t>
  </si>
  <si>
    <t>Addition of property, plant &amp; equipment</t>
  </si>
  <si>
    <t>Proceed from disposal of property, plant &amp; equipment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</si>
</sst>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.000_);_(* \(#,##0.000\);_(* &quot;-&quot;?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 quotePrefix="1">
      <alignment horizontal="center"/>
    </xf>
    <xf numFmtId="41" fontId="0" fillId="0" borderId="0" xfId="15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3" fillId="0" borderId="0" xfId="0" applyFont="1" applyFill="1" applyAlignment="1">
      <alignment/>
    </xf>
    <xf numFmtId="41" fontId="3" fillId="0" borderId="0" xfId="15" applyNumberFormat="1" applyFont="1" applyAlignment="1">
      <alignment/>
    </xf>
    <xf numFmtId="0" fontId="3" fillId="0" borderId="0" xfId="0" applyFont="1" applyAlignment="1" quotePrefix="1">
      <alignment horizontal="left" indent="1"/>
    </xf>
    <xf numFmtId="43" fontId="3" fillId="0" borderId="0" xfId="15" applyFont="1" applyAlignment="1">
      <alignment/>
    </xf>
    <xf numFmtId="14" fontId="5" fillId="0" borderId="0" xfId="0" applyNumberFormat="1" applyFont="1" applyFill="1" applyAlignment="1">
      <alignment horizontal="center"/>
    </xf>
    <xf numFmtId="164" fontId="3" fillId="0" borderId="0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Fill="1" applyAlignment="1">
      <alignment/>
    </xf>
    <xf numFmtId="164" fontId="0" fillId="0" borderId="0" xfId="15" applyNumberFormat="1" applyFont="1" applyAlignment="1">
      <alignment/>
    </xf>
    <xf numFmtId="164" fontId="0" fillId="0" borderId="2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43" fontId="0" fillId="0" borderId="0" xfId="15" applyFont="1" applyAlignment="1">
      <alignment/>
    </xf>
    <xf numFmtId="15" fontId="2" fillId="0" borderId="0" xfId="0" applyNumberFormat="1" applyFont="1" applyAlignment="1" quotePrefix="1">
      <alignment/>
    </xf>
    <xf numFmtId="41" fontId="2" fillId="0" borderId="0" xfId="15" applyNumberFormat="1" applyFont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1" xfId="15" applyNumberFormat="1" applyFont="1" applyBorder="1" applyAlignment="1">
      <alignment/>
    </xf>
    <xf numFmtId="0" fontId="0" fillId="0" borderId="0" xfId="0" applyFont="1" applyAlignment="1" quotePrefix="1">
      <alignment horizontal="left" indent="1"/>
    </xf>
    <xf numFmtId="0" fontId="0" fillId="0" borderId="0" xfId="0" applyFont="1" applyAlignment="1">
      <alignment horizontal="center"/>
    </xf>
    <xf numFmtId="41" fontId="0" fillId="0" borderId="0" xfId="15" applyNumberFormat="1" applyFont="1" applyFill="1" applyAlignment="1">
      <alignment/>
    </xf>
    <xf numFmtId="41" fontId="0" fillId="0" borderId="2" xfId="15" applyNumberFormat="1" applyFont="1" applyFill="1" applyBorder="1" applyAlignment="1">
      <alignment/>
    </xf>
    <xf numFmtId="41" fontId="0" fillId="0" borderId="3" xfId="15" applyNumberFormat="1" applyFont="1" applyFill="1" applyBorder="1" applyAlignment="1">
      <alignment/>
    </xf>
    <xf numFmtId="41" fontId="0" fillId="0" borderId="3" xfId="15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41" fontId="0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41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5" fontId="0" fillId="0" borderId="0" xfId="0" applyNumberFormat="1" applyFont="1" applyAlignment="1">
      <alignment horizontal="left" indent="3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(Archive)\KLSE%20Quarterly%20Report\2002\3%20qtr%20announc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%20qtr%20announcement(F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2%20qtr%20announcement(F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.Sheet"/>
      <sheetName val="cash flow"/>
      <sheetName val="changes in equity"/>
      <sheetName val="Part A2"/>
    </sheetNames>
    <sheetDataSet>
      <sheetData sheetId="0">
        <row r="17">
          <cell r="C17">
            <v>16602</v>
          </cell>
          <cell r="E17">
            <v>46198</v>
          </cell>
        </row>
        <row r="18">
          <cell r="C18">
            <v>-13910</v>
          </cell>
          <cell r="E18">
            <v>-31868</v>
          </cell>
        </row>
        <row r="19">
          <cell r="C19">
            <v>1010</v>
          </cell>
          <cell r="E19">
            <v>2770</v>
          </cell>
        </row>
        <row r="22">
          <cell r="C22">
            <v>-2513</v>
          </cell>
          <cell r="E22">
            <v>-6702</v>
          </cell>
        </row>
        <row r="25">
          <cell r="C25">
            <v>-23</v>
          </cell>
          <cell r="E25">
            <v>-110</v>
          </cell>
        </row>
        <row r="35">
          <cell r="C35">
            <v>7</v>
          </cell>
        </row>
        <row r="36">
          <cell r="C36">
            <v>7</v>
          </cell>
        </row>
      </sheetData>
      <sheetData sheetId="2">
        <row r="15">
          <cell r="C15">
            <v>17100</v>
          </cell>
        </row>
        <row r="17">
          <cell r="C17">
            <v>-710</v>
          </cell>
        </row>
        <row r="18">
          <cell r="A18" t="str">
            <v>Allowance for diminution in value of investments</v>
          </cell>
          <cell r="C18">
            <v>5697</v>
          </cell>
        </row>
        <row r="25">
          <cell r="C25">
            <v>11693</v>
          </cell>
        </row>
        <row r="26">
          <cell r="C26">
            <v>143</v>
          </cell>
        </row>
        <row r="28">
          <cell r="C28">
            <v>-2919</v>
          </cell>
        </row>
        <row r="29">
          <cell r="C29">
            <v>-271</v>
          </cell>
        </row>
        <row r="33">
          <cell r="A33" t="str">
            <v>Purchase of short term investments</v>
          </cell>
          <cell r="C33">
            <v>-5505</v>
          </cell>
        </row>
        <row r="34">
          <cell r="A34" t="str">
            <v>Proceeds from disposal of investments</v>
          </cell>
          <cell r="C34">
            <v>2589</v>
          </cell>
        </row>
        <row r="36">
          <cell r="C36">
            <v>-8425</v>
          </cell>
        </row>
        <row r="37">
          <cell r="C37">
            <v>413</v>
          </cell>
        </row>
        <row r="45">
          <cell r="C45">
            <v>76746</v>
          </cell>
        </row>
      </sheetData>
      <sheetData sheetId="3">
        <row r="24">
          <cell r="G24">
            <v>192</v>
          </cell>
          <cell r="I24">
            <v>9668</v>
          </cell>
        </row>
        <row r="26">
          <cell r="I26">
            <v>10288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.Sheet"/>
      <sheetName val="cash flow"/>
      <sheetName val="changes in equity"/>
      <sheetName val="Part A2"/>
    </sheetNames>
    <sheetDataSet>
      <sheetData sheetId="0">
        <row r="21">
          <cell r="C21">
            <v>773</v>
          </cell>
        </row>
        <row r="24">
          <cell r="C24">
            <v>-2243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.Sheet"/>
      <sheetName val="cash flow"/>
      <sheetName val="changes in equity"/>
      <sheetName val="Part A2"/>
    </sheetNames>
    <sheetDataSet>
      <sheetData sheetId="0">
        <row r="21">
          <cell r="C21">
            <v>843</v>
          </cell>
        </row>
        <row r="24">
          <cell r="C24">
            <v>-2250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7109375" style="15" customWidth="1"/>
    <col min="2" max="2" width="40.00390625" style="8" customWidth="1"/>
    <col min="3" max="3" width="13.28125" style="15" customWidth="1"/>
    <col min="4" max="4" width="17.57421875" style="15" bestFit="1" customWidth="1"/>
    <col min="5" max="5" width="13.140625" style="15" customWidth="1"/>
    <col min="6" max="6" width="17.57421875" style="15" bestFit="1" customWidth="1"/>
    <col min="7" max="16384" width="9.140625" style="15" customWidth="1"/>
  </cols>
  <sheetData>
    <row r="1" ht="15.75">
      <c r="A1" s="1" t="s">
        <v>0</v>
      </c>
    </row>
    <row r="2" spans="1:5" ht="15.75">
      <c r="A2" s="2" t="s">
        <v>1</v>
      </c>
      <c r="E2" s="77"/>
    </row>
    <row r="3" spans="1:5" ht="15.75">
      <c r="A3" s="8" t="s">
        <v>2</v>
      </c>
      <c r="E3" s="77"/>
    </row>
    <row r="4" ht="15.75">
      <c r="E4" s="78"/>
    </row>
    <row r="5" ht="12.75">
      <c r="E5" s="79"/>
    </row>
    <row r="6" spans="1:5" ht="15.75">
      <c r="A6" s="1" t="s">
        <v>101</v>
      </c>
      <c r="E6" s="80"/>
    </row>
    <row r="7" spans="1:5" ht="15.75">
      <c r="A7" s="1" t="s">
        <v>109</v>
      </c>
      <c r="E7" s="79"/>
    </row>
    <row r="8" ht="12.75">
      <c r="A8" s="8" t="s">
        <v>87</v>
      </c>
    </row>
    <row r="9" ht="12.75">
      <c r="A9" s="8" t="s">
        <v>86</v>
      </c>
    </row>
    <row r="10" ht="12.75">
      <c r="C10" s="24"/>
    </row>
    <row r="11" spans="3:6" ht="12.75">
      <c r="C11" s="5" t="s">
        <v>3</v>
      </c>
      <c r="D11" s="4"/>
      <c r="E11" s="5" t="s">
        <v>47</v>
      </c>
      <c r="F11" s="4"/>
    </row>
    <row r="12" spans="3:6" ht="12.75">
      <c r="C12" s="4" t="s">
        <v>4</v>
      </c>
      <c r="D12" s="4" t="s">
        <v>5</v>
      </c>
      <c r="E12" s="4" t="s">
        <v>4</v>
      </c>
      <c r="F12" s="4" t="s">
        <v>5</v>
      </c>
    </row>
    <row r="13" spans="3:6" ht="12.75">
      <c r="C13" s="4" t="s">
        <v>6</v>
      </c>
      <c r="D13" s="11" t="s">
        <v>7</v>
      </c>
      <c r="E13" s="11" t="s">
        <v>6</v>
      </c>
      <c r="F13" s="11" t="s">
        <v>7</v>
      </c>
    </row>
    <row r="14" spans="3:6" ht="12.75">
      <c r="C14" s="4" t="s">
        <v>8</v>
      </c>
      <c r="D14" s="11" t="s">
        <v>8</v>
      </c>
      <c r="E14" s="11" t="s">
        <v>9</v>
      </c>
      <c r="F14" s="11" t="s">
        <v>10</v>
      </c>
    </row>
    <row r="15" spans="3:6" ht="12.75">
      <c r="C15" s="6" t="s">
        <v>110</v>
      </c>
      <c r="D15" s="6" t="s">
        <v>111</v>
      </c>
      <c r="E15" s="6" t="s">
        <v>110</v>
      </c>
      <c r="F15" s="6" t="s">
        <v>111</v>
      </c>
    </row>
    <row r="16" spans="3:6" ht="12.75">
      <c r="C16" s="4" t="s">
        <v>11</v>
      </c>
      <c r="D16" s="11" t="s">
        <v>11</v>
      </c>
      <c r="E16" s="11" t="s">
        <v>11</v>
      </c>
      <c r="F16" s="11" t="s">
        <v>11</v>
      </c>
    </row>
    <row r="17" spans="2:6" ht="12.75">
      <c r="B17" s="22"/>
      <c r="C17" s="20"/>
      <c r="D17" s="39"/>
      <c r="E17" s="28"/>
      <c r="F17" s="28"/>
    </row>
    <row r="18" spans="3:6" ht="12.75">
      <c r="C18" s="20"/>
      <c r="E18" s="22"/>
      <c r="F18" s="8"/>
    </row>
    <row r="19" spans="2:6" ht="12.75">
      <c r="B19" s="8" t="s">
        <v>12</v>
      </c>
      <c r="C19" s="51">
        <v>17075</v>
      </c>
      <c r="D19" s="51">
        <f>+'[1]PnL'!$C$17</f>
        <v>16602</v>
      </c>
      <c r="E19" s="51">
        <v>47557</v>
      </c>
      <c r="F19" s="51">
        <f>+'[1]PnL'!$E$17</f>
        <v>46198</v>
      </c>
    </row>
    <row r="20" spans="2:6" ht="12.75">
      <c r="B20" s="8" t="s">
        <v>100</v>
      </c>
      <c r="C20" s="52">
        <v>-10375</v>
      </c>
      <c r="D20" s="52">
        <f>+'[1]PnL'!$C$18</f>
        <v>-13910</v>
      </c>
      <c r="E20" s="52">
        <f>-28159+1</f>
        <v>-28158</v>
      </c>
      <c r="F20" s="52">
        <f>+'[1]PnL'!$E$18</f>
        <v>-31868</v>
      </c>
    </row>
    <row r="21" spans="2:6" ht="12.75">
      <c r="B21" s="8" t="s">
        <v>13</v>
      </c>
      <c r="C21" s="53">
        <v>449</v>
      </c>
      <c r="D21" s="53">
        <f>+'[1]PnL'!$C$19</f>
        <v>1010</v>
      </c>
      <c r="E21" s="53">
        <f>+C21+'[2]PnL'!$C$21+'[3]PnL'!$C$21</f>
        <v>2065</v>
      </c>
      <c r="F21" s="53">
        <f>+'[1]PnL'!$E$19</f>
        <v>2770</v>
      </c>
    </row>
    <row r="22" spans="3:6" ht="12.75">
      <c r="C22" s="29"/>
      <c r="D22" s="51"/>
      <c r="E22" s="51"/>
      <c r="F22" s="51"/>
    </row>
    <row r="23" spans="2:6" ht="12.75">
      <c r="B23" s="8" t="s">
        <v>14</v>
      </c>
      <c r="C23" s="51">
        <f>SUM(C19:C21)</f>
        <v>7149</v>
      </c>
      <c r="D23" s="51">
        <f>SUM(D19:D22)</f>
        <v>3702</v>
      </c>
      <c r="E23" s="51">
        <f>SUM(E19:E22)</f>
        <v>21464</v>
      </c>
      <c r="F23" s="51">
        <f>SUM(F19:F22)</f>
        <v>17100</v>
      </c>
    </row>
    <row r="24" spans="2:6" ht="12.75">
      <c r="B24" s="8" t="s">
        <v>15</v>
      </c>
      <c r="C24" s="53">
        <v>-2096</v>
      </c>
      <c r="D24" s="53">
        <f>+'[1]PnL'!$C$22</f>
        <v>-2513</v>
      </c>
      <c r="E24" s="53">
        <f>+C24+'[2]PnL'!$C$24+'[3]PnL'!$C$24</f>
        <v>-6589</v>
      </c>
      <c r="F24" s="53">
        <f>+'[1]PnL'!$E$22</f>
        <v>-6702</v>
      </c>
    </row>
    <row r="25" spans="2:6" ht="12.75">
      <c r="B25" s="21"/>
      <c r="C25" s="29"/>
      <c r="D25" s="51"/>
      <c r="E25" s="51"/>
      <c r="F25" s="51"/>
    </row>
    <row r="26" spans="2:6" ht="12.75">
      <c r="B26" s="8" t="s">
        <v>61</v>
      </c>
      <c r="C26" s="51">
        <f>SUM(C23:C25)</f>
        <v>5053</v>
      </c>
      <c r="D26" s="51">
        <f>SUM(D23:D24)</f>
        <v>1189</v>
      </c>
      <c r="E26" s="51">
        <f>SUM(E23:E24)</f>
        <v>14875</v>
      </c>
      <c r="F26" s="51">
        <f>SUM(F23:F24)</f>
        <v>10398</v>
      </c>
    </row>
    <row r="27" spans="2:6" ht="12.75">
      <c r="B27" s="8" t="s">
        <v>16</v>
      </c>
      <c r="C27" s="51">
        <v>-57</v>
      </c>
      <c r="D27" s="51">
        <f>+'[1]PnL'!$C$25</f>
        <v>-23</v>
      </c>
      <c r="E27" s="51">
        <v>-152</v>
      </c>
      <c r="F27" s="51">
        <f>+'[1]PnL'!$E$25</f>
        <v>-110</v>
      </c>
    </row>
    <row r="28" spans="3:6" ht="12.75">
      <c r="C28" s="29"/>
      <c r="D28" s="51"/>
      <c r="E28" s="51"/>
      <c r="F28" s="51"/>
    </row>
    <row r="29" spans="2:6" ht="13.5" thickBot="1">
      <c r="B29" s="8" t="s">
        <v>18</v>
      </c>
      <c r="C29" s="54">
        <f>SUM(C26:C27)</f>
        <v>4996</v>
      </c>
      <c r="D29" s="54">
        <f>SUM(D26:D27)</f>
        <v>1166</v>
      </c>
      <c r="E29" s="54">
        <f>SUM(E26:E27)</f>
        <v>14723</v>
      </c>
      <c r="F29" s="54">
        <f>SUM(F26:F27)</f>
        <v>10288</v>
      </c>
    </row>
    <row r="30" spans="3:6" ht="13.5" thickTop="1">
      <c r="C30" s="20"/>
      <c r="D30" s="8"/>
      <c r="E30" s="8"/>
      <c r="F30" s="8"/>
    </row>
    <row r="31" spans="2:5" ht="12.75">
      <c r="B31" s="21"/>
      <c r="E31" s="16"/>
    </row>
    <row r="32" spans="2:6" ht="12.75">
      <c r="B32" s="8" t="s">
        <v>19</v>
      </c>
      <c r="C32" s="8"/>
      <c r="D32" s="8"/>
      <c r="E32" s="8"/>
      <c r="F32" s="8"/>
    </row>
    <row r="33" spans="2:6" ht="12.75">
      <c r="B33" s="61" t="s">
        <v>20</v>
      </c>
      <c r="C33" s="21">
        <f>(C29/80650)*100</f>
        <v>6.194668319900806</v>
      </c>
      <c r="D33" s="21">
        <f>(D29/80650)*100</f>
        <v>1.4457532548047116</v>
      </c>
      <c r="E33" s="21">
        <f>(E29/80650)*100</f>
        <v>18.25542467451953</v>
      </c>
      <c r="F33" s="21">
        <f>(F29/80650)*100</f>
        <v>12.756354618722876</v>
      </c>
    </row>
    <row r="34" spans="2:6" ht="12.75">
      <c r="B34" s="61" t="s">
        <v>21</v>
      </c>
      <c r="C34" s="21">
        <f>C33</f>
        <v>6.194668319900806</v>
      </c>
      <c r="D34" s="21">
        <f>D33</f>
        <v>1.4457532548047116</v>
      </c>
      <c r="E34" s="21">
        <f>E33</f>
        <v>18.25542467451953</v>
      </c>
      <c r="F34" s="21">
        <f>F33</f>
        <v>12.756354618722876</v>
      </c>
    </row>
    <row r="35" ht="12.75">
      <c r="D35" s="21"/>
    </row>
    <row r="36" ht="12.75">
      <c r="B36" s="8" t="s">
        <v>22</v>
      </c>
    </row>
    <row r="37" spans="2:6" ht="12.75">
      <c r="B37" s="61" t="s">
        <v>20</v>
      </c>
      <c r="C37" s="55">
        <f>+D37</f>
        <v>7</v>
      </c>
      <c r="D37" s="55">
        <f>+'[1]PnL'!$C$35</f>
        <v>7</v>
      </c>
      <c r="E37" s="55">
        <f>+C37</f>
        <v>7</v>
      </c>
      <c r="F37" s="55">
        <f>+E37</f>
        <v>7</v>
      </c>
    </row>
    <row r="38" spans="2:6" ht="12.75">
      <c r="B38" s="61" t="s">
        <v>21</v>
      </c>
      <c r="C38" s="55">
        <f>+D38</f>
        <v>7</v>
      </c>
      <c r="D38" s="55">
        <f>+'[1]PnL'!$C$36</f>
        <v>7</v>
      </c>
      <c r="E38" s="55">
        <f>+C38</f>
        <v>7</v>
      </c>
      <c r="F38" s="55">
        <f>+E38</f>
        <v>7</v>
      </c>
    </row>
    <row r="39" ht="12.75">
      <c r="A39" s="8"/>
    </row>
    <row r="40" ht="12.75">
      <c r="A40" s="8" t="s">
        <v>56</v>
      </c>
    </row>
    <row r="41" ht="12.75">
      <c r="A41" s="8" t="s">
        <v>97</v>
      </c>
    </row>
  </sheetData>
  <printOptions/>
  <pageMargins left="0.28" right="0.2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45">
      <selection activeCell="A7" sqref="A7"/>
    </sheetView>
  </sheetViews>
  <sheetFormatPr defaultColWidth="9.140625" defaultRowHeight="12.75"/>
  <cols>
    <col min="1" max="1" width="4.28125" style="15" customWidth="1"/>
    <col min="2" max="2" width="6.28125" style="15" customWidth="1"/>
    <col min="3" max="3" width="40.140625" style="15" customWidth="1"/>
    <col min="4" max="4" width="14.28125" style="15" bestFit="1" customWidth="1"/>
    <col min="5" max="5" width="2.7109375" style="15" customWidth="1"/>
    <col min="6" max="6" width="18.28125" style="15" bestFit="1" customWidth="1"/>
    <col min="7" max="7" width="9.140625" style="15" customWidth="1"/>
    <col min="8" max="8" width="10.140625" style="15" bestFit="1" customWidth="1"/>
    <col min="9" max="16384" width="9.140625" style="15" customWidth="1"/>
  </cols>
  <sheetData>
    <row r="1" spans="1:4" ht="15.75">
      <c r="A1" s="1" t="s">
        <v>0</v>
      </c>
      <c r="D1" s="8"/>
    </row>
    <row r="2" spans="1:4" ht="12.75">
      <c r="A2" s="2" t="s">
        <v>1</v>
      </c>
      <c r="D2" s="8"/>
    </row>
    <row r="3" spans="1:4" ht="12.75">
      <c r="A3" s="8" t="s">
        <v>2</v>
      </c>
      <c r="D3" s="8"/>
    </row>
    <row r="4" ht="12.75">
      <c r="D4" s="8"/>
    </row>
    <row r="5" ht="12.75">
      <c r="D5" s="8"/>
    </row>
    <row r="6" spans="1:4" ht="15.75">
      <c r="A6" s="1" t="s">
        <v>89</v>
      </c>
      <c r="D6" s="8"/>
    </row>
    <row r="7" spans="1:4" ht="15.75">
      <c r="A7" s="1" t="s">
        <v>112</v>
      </c>
      <c r="D7" s="8"/>
    </row>
    <row r="8" spans="1:4" ht="12.75">
      <c r="A8" s="8" t="s">
        <v>88</v>
      </c>
      <c r="D8" s="8"/>
    </row>
    <row r="9" spans="1:4" ht="12.75">
      <c r="A9" s="8" t="s">
        <v>86</v>
      </c>
      <c r="B9" s="8"/>
      <c r="C9" s="8"/>
      <c r="D9" s="8"/>
    </row>
    <row r="10" spans="1:4" ht="12.75">
      <c r="A10" s="8"/>
      <c r="B10" s="8"/>
      <c r="C10" s="8"/>
      <c r="D10" s="8"/>
    </row>
    <row r="11" spans="1:6" ht="12.75">
      <c r="A11" s="8"/>
      <c r="B11" s="8"/>
      <c r="C11" s="8"/>
      <c r="D11" s="8"/>
      <c r="E11" s="8"/>
      <c r="F11" s="4" t="s">
        <v>93</v>
      </c>
    </row>
    <row r="12" spans="1:6" ht="12.75">
      <c r="A12" s="8"/>
      <c r="B12" s="2"/>
      <c r="C12" s="8"/>
      <c r="D12" s="4" t="s">
        <v>23</v>
      </c>
      <c r="E12" s="4"/>
      <c r="F12" s="11" t="s">
        <v>24</v>
      </c>
    </row>
    <row r="13" spans="1:6" ht="12.75">
      <c r="A13" s="8"/>
      <c r="B13" s="8"/>
      <c r="C13" s="8"/>
      <c r="D13" s="4" t="s">
        <v>4</v>
      </c>
      <c r="E13" s="4"/>
      <c r="F13" s="11" t="s">
        <v>25</v>
      </c>
    </row>
    <row r="14" spans="1:6" ht="12.75">
      <c r="A14" s="8"/>
      <c r="B14" s="8"/>
      <c r="C14" s="8"/>
      <c r="D14" s="4" t="s">
        <v>8</v>
      </c>
      <c r="E14" s="4"/>
      <c r="F14" s="11" t="s">
        <v>26</v>
      </c>
    </row>
    <row r="15" spans="1:6" ht="12.75">
      <c r="A15" s="8"/>
      <c r="B15" s="8"/>
      <c r="C15" s="8"/>
      <c r="D15" s="6" t="s">
        <v>113</v>
      </c>
      <c r="E15" s="27"/>
      <c r="F15" s="12" t="s">
        <v>78</v>
      </c>
    </row>
    <row r="16" spans="1:6" ht="12.75">
      <c r="A16" s="8"/>
      <c r="B16" s="8"/>
      <c r="C16" s="8"/>
      <c r="D16" s="6"/>
      <c r="E16" s="27"/>
      <c r="F16" s="32"/>
    </row>
    <row r="17" spans="1:6" ht="12.75">
      <c r="A17" s="8"/>
      <c r="B17" s="8"/>
      <c r="C17" s="8"/>
      <c r="D17" s="4" t="s">
        <v>27</v>
      </c>
      <c r="E17" s="25"/>
      <c r="F17" s="4" t="s">
        <v>27</v>
      </c>
    </row>
    <row r="18" spans="1:6" ht="12.75">
      <c r="A18" s="8"/>
      <c r="B18" s="8" t="s">
        <v>102</v>
      </c>
      <c r="C18" s="8"/>
      <c r="D18" s="8"/>
      <c r="F18" s="8"/>
    </row>
    <row r="19" spans="1:8" ht="12.75">
      <c r="A19" s="62"/>
      <c r="B19" s="8" t="s">
        <v>28</v>
      </c>
      <c r="C19" s="8"/>
      <c r="D19" s="40">
        <v>152648</v>
      </c>
      <c r="E19" s="17"/>
      <c r="F19" s="40">
        <v>146434</v>
      </c>
      <c r="H19" s="18"/>
    </row>
    <row r="20" spans="1:8" ht="12.75">
      <c r="A20" s="62"/>
      <c r="B20" s="8"/>
      <c r="C20" s="8"/>
      <c r="D20" s="40"/>
      <c r="E20" s="17"/>
      <c r="F20" s="40"/>
      <c r="H20" s="18"/>
    </row>
    <row r="21" spans="1:8" ht="12.75">
      <c r="A21" s="62"/>
      <c r="B21" s="8" t="s">
        <v>29</v>
      </c>
      <c r="C21" s="8"/>
      <c r="D21" s="40">
        <v>373</v>
      </c>
      <c r="E21" s="17"/>
      <c r="F21" s="40">
        <v>368</v>
      </c>
      <c r="G21" s="18"/>
      <c r="H21" s="18"/>
    </row>
    <row r="22" spans="1:8" ht="12.75">
      <c r="A22" s="62"/>
      <c r="B22" s="8"/>
      <c r="C22" s="8"/>
      <c r="D22" s="40"/>
      <c r="E22" s="17"/>
      <c r="F22" s="40"/>
      <c r="H22" s="18"/>
    </row>
    <row r="23" spans="1:8" ht="12.75" hidden="1">
      <c r="A23" s="62"/>
      <c r="B23" s="8"/>
      <c r="C23" s="8"/>
      <c r="D23" s="40"/>
      <c r="E23" s="17"/>
      <c r="F23" s="40"/>
      <c r="H23" s="18"/>
    </row>
    <row r="24" spans="1:8" ht="12.75" hidden="1">
      <c r="A24" s="62"/>
      <c r="B24" s="8" t="s">
        <v>30</v>
      </c>
      <c r="C24" s="8"/>
      <c r="D24" s="40">
        <v>0</v>
      </c>
      <c r="E24" s="17"/>
      <c r="F24" s="40">
        <v>0</v>
      </c>
      <c r="H24" s="18"/>
    </row>
    <row r="25" spans="1:8" ht="12.75" hidden="1">
      <c r="A25" s="62"/>
      <c r="B25" s="8"/>
      <c r="C25" s="8"/>
      <c r="D25" s="40"/>
      <c r="E25" s="17"/>
      <c r="F25" s="40"/>
      <c r="H25" s="18"/>
    </row>
    <row r="26" spans="1:8" ht="12.75" hidden="1">
      <c r="A26" s="62"/>
      <c r="B26" s="8" t="s">
        <v>31</v>
      </c>
      <c r="C26" s="8"/>
      <c r="D26" s="40">
        <v>0</v>
      </c>
      <c r="E26" s="17"/>
      <c r="F26" s="40">
        <v>0</v>
      </c>
      <c r="H26" s="18"/>
    </row>
    <row r="27" spans="1:8" ht="12.75">
      <c r="A27" s="62"/>
      <c r="B27" s="8" t="s">
        <v>32</v>
      </c>
      <c r="C27" s="8"/>
      <c r="D27" s="40"/>
      <c r="E27" s="17"/>
      <c r="F27" s="40"/>
      <c r="H27" s="18"/>
    </row>
    <row r="28" spans="1:8" ht="12.75">
      <c r="A28" s="62"/>
      <c r="B28" s="8" t="s">
        <v>33</v>
      </c>
      <c r="C28" s="8" t="s">
        <v>34</v>
      </c>
      <c r="D28" s="40">
        <v>1457</v>
      </c>
      <c r="E28" s="17"/>
      <c r="F28" s="40">
        <v>1204</v>
      </c>
      <c r="H28" s="18"/>
    </row>
    <row r="29" spans="1:8" ht="12.75">
      <c r="A29" s="62"/>
      <c r="B29" s="8"/>
      <c r="C29" s="8" t="s">
        <v>83</v>
      </c>
      <c r="D29" s="40">
        <f>1654+14383+9438+3345</f>
        <v>28820</v>
      </c>
      <c r="E29" s="17"/>
      <c r="F29" s="40">
        <f>24604</f>
        <v>24604</v>
      </c>
      <c r="H29" s="18"/>
    </row>
    <row r="30" spans="1:8" ht="12.75">
      <c r="A30" s="62"/>
      <c r="B30" s="8"/>
      <c r="C30" s="8" t="s">
        <v>76</v>
      </c>
      <c r="D30" s="40">
        <v>4586</v>
      </c>
      <c r="E30" s="17"/>
      <c r="F30" s="40">
        <v>4598</v>
      </c>
      <c r="H30" s="18"/>
    </row>
    <row r="31" spans="1:8" ht="12.75">
      <c r="A31" s="62"/>
      <c r="B31" s="8"/>
      <c r="C31" s="8" t="s">
        <v>77</v>
      </c>
      <c r="D31" s="41">
        <f>94472+2111</f>
        <v>96583</v>
      </c>
      <c r="E31" s="33"/>
      <c r="F31" s="41">
        <v>96811</v>
      </c>
      <c r="G31" s="18"/>
      <c r="H31" s="18"/>
    </row>
    <row r="32" spans="1:8" ht="12.75">
      <c r="A32" s="62"/>
      <c r="B32" s="8"/>
      <c r="C32" s="8"/>
      <c r="D32" s="40">
        <f>SUM(D28:D31)</f>
        <v>131446</v>
      </c>
      <c r="E32" s="17"/>
      <c r="F32" s="40">
        <f>SUM(F28:F31)</f>
        <v>127217</v>
      </c>
      <c r="H32" s="18"/>
    </row>
    <row r="33" spans="1:8" ht="12.75">
      <c r="A33" s="62"/>
      <c r="B33" s="8" t="s">
        <v>35</v>
      </c>
      <c r="C33" s="8"/>
      <c r="D33" s="40"/>
      <c r="E33" s="17"/>
      <c r="F33" s="40"/>
      <c r="H33" s="18"/>
    </row>
    <row r="34" spans="1:8" ht="12.75">
      <c r="A34" s="62"/>
      <c r="B34" s="8"/>
      <c r="C34" s="8" t="s">
        <v>82</v>
      </c>
      <c r="D34" s="40">
        <f>212+5454+340+196-1</f>
        <v>6201</v>
      </c>
      <c r="E34" s="17"/>
      <c r="F34" s="40">
        <v>6454</v>
      </c>
      <c r="H34" s="18"/>
    </row>
    <row r="35" spans="1:8" ht="12.75">
      <c r="A35" s="62"/>
      <c r="B35" s="8"/>
      <c r="C35" s="8" t="s">
        <v>36</v>
      </c>
      <c r="D35" s="41">
        <v>306</v>
      </c>
      <c r="E35" s="17"/>
      <c r="F35" s="41">
        <v>626</v>
      </c>
      <c r="H35" s="18"/>
    </row>
    <row r="36" spans="1:8" ht="12.75">
      <c r="A36" s="62"/>
      <c r="B36" s="8"/>
      <c r="C36" s="8"/>
      <c r="D36" s="42">
        <f>SUM(D34:D35)</f>
        <v>6507</v>
      </c>
      <c r="E36" s="18"/>
      <c r="F36" s="42">
        <f>SUM(F34:F35)</f>
        <v>7080</v>
      </c>
      <c r="H36" s="18"/>
    </row>
    <row r="37" spans="1:8" ht="12.75">
      <c r="A37" s="62"/>
      <c r="B37" s="8"/>
      <c r="C37" s="8"/>
      <c r="D37" s="40"/>
      <c r="E37" s="17"/>
      <c r="F37" s="42"/>
      <c r="H37" s="18"/>
    </row>
    <row r="38" spans="1:8" ht="12.75">
      <c r="A38" s="62"/>
      <c r="B38" s="8" t="s">
        <v>37</v>
      </c>
      <c r="C38" s="8"/>
      <c r="D38" s="42">
        <f>D32-D36</f>
        <v>124939</v>
      </c>
      <c r="E38" s="18"/>
      <c r="F38" s="42">
        <f>F32-F36</f>
        <v>120137</v>
      </c>
      <c r="H38" s="18"/>
    </row>
    <row r="39" spans="1:8" ht="12.75">
      <c r="A39" s="62"/>
      <c r="B39" s="8"/>
      <c r="C39" s="8"/>
      <c r="D39" s="42"/>
      <c r="E39" s="18"/>
      <c r="F39" s="42"/>
      <c r="H39" s="18"/>
    </row>
    <row r="40" spans="1:8" ht="12.75">
      <c r="A40" s="62"/>
      <c r="B40" s="8"/>
      <c r="C40" s="8"/>
      <c r="D40" s="40"/>
      <c r="E40" s="17"/>
      <c r="F40" s="42"/>
      <c r="H40" s="18"/>
    </row>
    <row r="41" spans="1:8" ht="13.5" thickBot="1">
      <c r="A41" s="62"/>
      <c r="B41" s="8"/>
      <c r="C41" s="8" t="s">
        <v>38</v>
      </c>
      <c r="D41" s="43">
        <f>D19+D21+D24+D38</f>
        <v>277960</v>
      </c>
      <c r="E41" s="19"/>
      <c r="F41" s="43">
        <f>F19+F21+F24+F38</f>
        <v>266939</v>
      </c>
      <c r="H41" s="18"/>
    </row>
    <row r="42" spans="1:8" ht="13.5" thickTop="1">
      <c r="A42" s="62"/>
      <c r="B42" s="8"/>
      <c r="C42" s="8"/>
      <c r="D42" s="40"/>
      <c r="E42" s="17"/>
      <c r="F42" s="44"/>
      <c r="H42" s="18"/>
    </row>
    <row r="43" spans="1:8" ht="12.75">
      <c r="A43" s="62"/>
      <c r="B43" s="8"/>
      <c r="C43" s="8"/>
      <c r="D43" s="40"/>
      <c r="E43" s="17"/>
      <c r="F43" s="42"/>
      <c r="H43" s="18"/>
    </row>
    <row r="44" spans="1:8" ht="12.75">
      <c r="A44" s="62"/>
      <c r="B44" s="8" t="s">
        <v>40</v>
      </c>
      <c r="C44" s="8"/>
      <c r="D44" s="40">
        <v>80650</v>
      </c>
      <c r="E44" s="17"/>
      <c r="F44" s="42">
        <v>80650</v>
      </c>
      <c r="H44" s="18"/>
    </row>
    <row r="45" spans="1:8" ht="12.75">
      <c r="A45" s="62"/>
      <c r="B45" s="8" t="s">
        <v>41</v>
      </c>
      <c r="C45" s="8"/>
      <c r="D45" s="41">
        <f>264277-D44</f>
        <v>183627</v>
      </c>
      <c r="E45" s="17"/>
      <c r="F45" s="45">
        <v>172969</v>
      </c>
      <c r="G45" s="18"/>
      <c r="H45" s="18"/>
    </row>
    <row r="46" spans="1:8" ht="12.75">
      <c r="A46" s="62"/>
      <c r="B46" s="8" t="s">
        <v>39</v>
      </c>
      <c r="C46" s="8"/>
      <c r="D46" s="40">
        <f>SUM(D44:D45)</f>
        <v>264277</v>
      </c>
      <c r="E46" s="17"/>
      <c r="F46" s="42">
        <f>SUM(F44:F45)</f>
        <v>253619</v>
      </c>
      <c r="G46" s="18"/>
      <c r="H46" s="18"/>
    </row>
    <row r="47" spans="1:8" ht="12.75">
      <c r="A47" s="62"/>
      <c r="B47" s="8"/>
      <c r="C47" s="8"/>
      <c r="D47" s="40"/>
      <c r="E47" s="17"/>
      <c r="F47" s="42"/>
      <c r="G47" s="18"/>
      <c r="H47" s="18"/>
    </row>
    <row r="48" spans="1:8" ht="12.75">
      <c r="A48" s="62"/>
      <c r="B48" s="8" t="s">
        <v>42</v>
      </c>
      <c r="C48" s="8"/>
      <c r="D48" s="40">
        <v>2068</v>
      </c>
      <c r="E48" s="17"/>
      <c r="F48" s="42">
        <v>1930</v>
      </c>
      <c r="H48" s="18"/>
    </row>
    <row r="49" spans="1:8" ht="12.75">
      <c r="A49" s="62"/>
      <c r="B49" s="8"/>
      <c r="C49" s="8"/>
      <c r="D49" s="40"/>
      <c r="E49" s="17"/>
      <c r="F49" s="42"/>
      <c r="H49" s="18"/>
    </row>
    <row r="50" spans="1:8" ht="12.75">
      <c r="A50" s="62"/>
      <c r="B50" s="8" t="s">
        <v>43</v>
      </c>
      <c r="C50" s="8"/>
      <c r="D50" s="40">
        <v>3628</v>
      </c>
      <c r="E50" s="17"/>
      <c r="F50" s="22">
        <v>3238</v>
      </c>
      <c r="H50" s="18"/>
    </row>
    <row r="51" spans="1:8" ht="12.75">
      <c r="A51" s="62"/>
      <c r="B51" s="8"/>
      <c r="C51" s="8"/>
      <c r="D51" s="40"/>
      <c r="E51" s="17"/>
      <c r="F51" s="42"/>
      <c r="H51" s="18"/>
    </row>
    <row r="52" spans="1:8" ht="12.75">
      <c r="A52" s="62"/>
      <c r="B52" s="8" t="s">
        <v>44</v>
      </c>
      <c r="C52" s="8"/>
      <c r="D52" s="40">
        <v>7987</v>
      </c>
      <c r="E52" s="17"/>
      <c r="F52" s="42">
        <v>8152</v>
      </c>
      <c r="H52" s="18"/>
    </row>
    <row r="53" spans="1:8" ht="12.75">
      <c r="A53" s="62"/>
      <c r="B53" s="8"/>
      <c r="C53" s="8"/>
      <c r="D53" s="40"/>
      <c r="E53" s="17"/>
      <c r="F53" s="42"/>
      <c r="H53" s="18"/>
    </row>
    <row r="54" spans="1:8" ht="12.75">
      <c r="A54" s="8"/>
      <c r="B54" s="8"/>
      <c r="C54" s="8"/>
      <c r="D54" s="40"/>
      <c r="E54" s="17"/>
      <c r="F54" s="42"/>
      <c r="H54" s="18"/>
    </row>
    <row r="55" spans="1:8" ht="13.5" thickBot="1">
      <c r="A55" s="62"/>
      <c r="B55" s="8" t="s">
        <v>45</v>
      </c>
      <c r="C55" s="8" t="s">
        <v>38</v>
      </c>
      <c r="D55" s="43">
        <f>SUM(D46:D53)</f>
        <v>277960</v>
      </c>
      <c r="E55" s="19"/>
      <c r="F55" s="43">
        <f>SUM(F46:F53)</f>
        <v>266939</v>
      </c>
      <c r="H55" s="18"/>
    </row>
    <row r="56" spans="1:6" ht="13.5" thickTop="1">
      <c r="A56" s="62"/>
      <c r="B56" s="8"/>
      <c r="C56" s="8"/>
      <c r="D56" s="40"/>
      <c r="E56" s="17"/>
      <c r="F56" s="46"/>
    </row>
    <row r="57" spans="1:6" ht="12.75">
      <c r="A57" s="62"/>
      <c r="B57" s="8"/>
      <c r="C57" s="8"/>
      <c r="D57" s="40"/>
      <c r="E57" s="17"/>
      <c r="F57" s="46"/>
    </row>
    <row r="58" spans="1:6" ht="12.75">
      <c r="A58" s="8"/>
      <c r="B58" s="8" t="s">
        <v>46</v>
      </c>
      <c r="C58" s="8"/>
      <c r="D58" s="21">
        <f>D46/D44</f>
        <v>3.2768381897086174</v>
      </c>
      <c r="E58" s="16"/>
      <c r="F58" s="21">
        <f>(F46-F24)/F44</f>
        <v>3.1446869187848727</v>
      </c>
    </row>
    <row r="59" spans="1:6" ht="12.75">
      <c r="A59" s="8"/>
      <c r="B59" s="8"/>
      <c r="C59" s="8"/>
      <c r="D59" s="8"/>
      <c r="F59" s="8"/>
    </row>
    <row r="60" ht="12.75">
      <c r="F60" s="8"/>
    </row>
    <row r="61" spans="1:6" ht="12.75">
      <c r="A61" s="8" t="s">
        <v>84</v>
      </c>
      <c r="D61" s="18"/>
      <c r="E61" s="18"/>
      <c r="F61" s="42"/>
    </row>
    <row r="62" spans="1:6" ht="12.75">
      <c r="A62" s="8" t="s">
        <v>98</v>
      </c>
      <c r="E62" s="20"/>
      <c r="F62" s="8"/>
    </row>
    <row r="63" spans="4:6" ht="12.75">
      <c r="D63" s="18"/>
      <c r="E63" s="18"/>
      <c r="F63" s="8"/>
    </row>
    <row r="64" ht="12.75">
      <c r="F64" s="8"/>
    </row>
    <row r="65" spans="4:6" ht="12.75">
      <c r="D65" s="20">
        <f>D55-D41</f>
        <v>0</v>
      </c>
      <c r="F65" s="22">
        <f>F55-F41</f>
        <v>0</v>
      </c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</sheetData>
  <printOptions/>
  <pageMargins left="0.92" right="0.25" top="0.49" bottom="0.33" header="0.21" footer="0.38"/>
  <pageSetup fitToHeight="1" fitToWidth="1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1"/>
  <sheetViews>
    <sheetView workbookViewId="0" topLeftCell="A1">
      <selection activeCell="E14" sqref="E14"/>
    </sheetView>
  </sheetViews>
  <sheetFormatPr defaultColWidth="9.140625" defaultRowHeight="12.75"/>
  <cols>
    <col min="1" max="1" width="61.421875" style="15" customWidth="1"/>
    <col min="2" max="2" width="2.7109375" style="15" customWidth="1"/>
    <col min="3" max="3" width="14.140625" style="15" hidden="1" customWidth="1"/>
    <col min="4" max="4" width="14.140625" style="8" bestFit="1" customWidth="1"/>
    <col min="5" max="5" width="14.140625" style="8" customWidth="1"/>
    <col min="6" max="16384" width="9.140625" style="15" customWidth="1"/>
  </cols>
  <sheetData>
    <row r="1" spans="1:4" ht="15.75">
      <c r="A1" s="9" t="s">
        <v>0</v>
      </c>
      <c r="B1" s="34"/>
      <c r="C1" s="28"/>
      <c r="D1" s="13"/>
    </row>
    <row r="2" spans="1:4" ht="12.75">
      <c r="A2" s="10" t="s">
        <v>1</v>
      </c>
      <c r="B2" s="35"/>
      <c r="C2" s="28"/>
      <c r="D2" s="13" t="s">
        <v>45</v>
      </c>
    </row>
    <row r="3" spans="1:4" ht="12.75">
      <c r="A3" s="13" t="s">
        <v>2</v>
      </c>
      <c r="B3" s="28"/>
      <c r="C3" s="28"/>
      <c r="D3" s="13"/>
    </row>
    <row r="4" spans="1:4" ht="12.75">
      <c r="A4" s="13"/>
      <c r="B4" s="28"/>
      <c r="C4" s="28"/>
      <c r="D4" s="13"/>
    </row>
    <row r="5" spans="1:4" ht="15.75">
      <c r="A5" s="9" t="s">
        <v>55</v>
      </c>
      <c r="B5" s="34"/>
      <c r="C5" s="28"/>
      <c r="D5" s="13"/>
    </row>
    <row r="6" spans="1:4" ht="16.5" customHeight="1">
      <c r="A6" s="9" t="s">
        <v>109</v>
      </c>
      <c r="B6" s="34"/>
      <c r="C6" s="28"/>
      <c r="D6" s="13"/>
    </row>
    <row r="7" spans="1:4" ht="12.75" customHeight="1">
      <c r="A7" s="13" t="s">
        <v>94</v>
      </c>
      <c r="B7" s="34"/>
      <c r="C7" s="28"/>
      <c r="D7" s="13"/>
    </row>
    <row r="8" spans="1:4" ht="12.75" customHeight="1">
      <c r="A8" s="13" t="s">
        <v>91</v>
      </c>
      <c r="B8" s="34"/>
      <c r="C8" s="28"/>
      <c r="D8" s="13"/>
    </row>
    <row r="9" spans="1:4" ht="12.75" customHeight="1">
      <c r="A9" s="9"/>
      <c r="B9" s="34"/>
      <c r="C9" s="28"/>
      <c r="D9" s="13"/>
    </row>
    <row r="10" spans="1:5" ht="12.75">
      <c r="A10" s="13"/>
      <c r="B10" s="28"/>
      <c r="D10" s="11" t="s">
        <v>23</v>
      </c>
      <c r="E10" s="11" t="s">
        <v>23</v>
      </c>
    </row>
    <row r="11" spans="1:5" ht="12.75">
      <c r="A11" s="13"/>
      <c r="B11" s="28"/>
      <c r="D11" s="11" t="s">
        <v>4</v>
      </c>
      <c r="E11" s="11" t="s">
        <v>4</v>
      </c>
    </row>
    <row r="12" spans="1:5" ht="12.75">
      <c r="A12" s="13"/>
      <c r="B12" s="28"/>
      <c r="D12" s="11" t="s">
        <v>8</v>
      </c>
      <c r="E12" s="11" t="s">
        <v>8</v>
      </c>
    </row>
    <row r="13" spans="1:5" ht="12.75">
      <c r="A13" s="13"/>
      <c r="B13" s="28"/>
      <c r="D13" s="12" t="s">
        <v>110</v>
      </c>
      <c r="E13" s="12" t="s">
        <v>111</v>
      </c>
    </row>
    <row r="14" spans="1:5" ht="12.75">
      <c r="A14" s="13"/>
      <c r="B14" s="28"/>
      <c r="D14" s="11" t="s">
        <v>27</v>
      </c>
      <c r="E14" s="11" t="s">
        <v>27</v>
      </c>
    </row>
    <row r="15" spans="1:4" ht="12.75">
      <c r="A15" s="13"/>
      <c r="B15" s="28"/>
      <c r="C15" s="26"/>
      <c r="D15" s="67"/>
    </row>
    <row r="16" spans="1:4" ht="12.75">
      <c r="A16" s="10" t="s">
        <v>65</v>
      </c>
      <c r="B16" s="35"/>
      <c r="C16" s="36"/>
      <c r="D16" s="63"/>
    </row>
    <row r="17" spans="1:5" ht="12.75">
      <c r="A17" s="13" t="s">
        <v>62</v>
      </c>
      <c r="B17" s="28"/>
      <c r="C17" s="36"/>
      <c r="D17" s="63">
        <f>+PnL!E29+6589+152</f>
        <v>21464</v>
      </c>
      <c r="E17" s="40">
        <f>+'[1]cash flow'!$C$15</f>
        <v>17100</v>
      </c>
    </row>
    <row r="18" spans="1:5" ht="12.75">
      <c r="A18" s="13" t="s">
        <v>73</v>
      </c>
      <c r="B18" s="28"/>
      <c r="C18" s="36"/>
      <c r="D18" s="63"/>
      <c r="E18" s="40"/>
    </row>
    <row r="19" spans="1:5" ht="12.75">
      <c r="A19" s="13" t="s">
        <v>105</v>
      </c>
      <c r="B19" s="28"/>
      <c r="C19" s="36"/>
      <c r="D19" s="63">
        <f>11103-6589-152</f>
        <v>4362</v>
      </c>
      <c r="E19" s="40">
        <f>+'[1]cash flow'!$C$17</f>
        <v>-710</v>
      </c>
    </row>
    <row r="20" spans="1:5" ht="12.75">
      <c r="A20" s="13" t="str">
        <f>+'[1]cash flow'!$A$18</f>
        <v>Allowance for diminution in value of investments</v>
      </c>
      <c r="B20" s="28"/>
      <c r="C20" s="37"/>
      <c r="D20" s="63">
        <v>0</v>
      </c>
      <c r="E20" s="40">
        <f>+'[1]cash flow'!$C$18</f>
        <v>5697</v>
      </c>
    </row>
    <row r="21" spans="1:5" ht="12.75">
      <c r="A21" s="13" t="s">
        <v>99</v>
      </c>
      <c r="B21" s="28"/>
      <c r="C21" s="37"/>
      <c r="D21" s="64">
        <v>498</v>
      </c>
      <c r="E21" s="41">
        <v>0</v>
      </c>
    </row>
    <row r="22" spans="1:5" ht="12.75">
      <c r="A22" s="13" t="s">
        <v>67</v>
      </c>
      <c r="B22" s="28"/>
      <c r="C22" s="37"/>
      <c r="D22" s="63">
        <f>SUM(D17:D21)</f>
        <v>26324</v>
      </c>
      <c r="E22" s="47">
        <f>SUM(E17:E21)</f>
        <v>22087</v>
      </c>
    </row>
    <row r="23" spans="1:5" ht="12.75">
      <c r="A23" s="13" t="s">
        <v>68</v>
      </c>
      <c r="B23" s="28"/>
      <c r="C23" s="37"/>
      <c r="D23" s="63">
        <v>-4469</v>
      </c>
      <c r="E23" s="40">
        <f>+'[1]cash flow'!$C$25</f>
        <v>11693</v>
      </c>
    </row>
    <row r="24" spans="1:5" ht="12.75">
      <c r="A24" s="13" t="s">
        <v>69</v>
      </c>
      <c r="B24" s="28"/>
      <c r="C24" s="37"/>
      <c r="D24" s="64">
        <v>-267</v>
      </c>
      <c r="E24" s="41">
        <f>+'[1]cash flow'!$C$26</f>
        <v>143</v>
      </c>
    </row>
    <row r="25" spans="1:5" ht="12.75">
      <c r="A25" s="13" t="s">
        <v>71</v>
      </c>
      <c r="B25" s="28"/>
      <c r="C25" s="37"/>
      <c r="D25" s="63">
        <f>SUM(D22:D24)</f>
        <v>21588</v>
      </c>
      <c r="E25" s="47">
        <f>SUM(E22:E24)</f>
        <v>33923</v>
      </c>
    </row>
    <row r="26" spans="1:5" ht="12.75">
      <c r="A26" s="13" t="s">
        <v>72</v>
      </c>
      <c r="B26" s="28"/>
      <c r="C26" s="37"/>
      <c r="D26" s="63">
        <v>-7062</v>
      </c>
      <c r="E26" s="40">
        <f>+'[1]cash flow'!$C$28</f>
        <v>-2919</v>
      </c>
    </row>
    <row r="27" spans="1:5" ht="12.75">
      <c r="A27" s="13" t="s">
        <v>74</v>
      </c>
      <c r="B27" s="28"/>
      <c r="C27" s="37"/>
      <c r="D27" s="63">
        <v>-108</v>
      </c>
      <c r="E27" s="40">
        <f>+'[1]cash flow'!$C$29</f>
        <v>-271</v>
      </c>
    </row>
    <row r="28" spans="1:5" ht="12.75">
      <c r="A28" s="13" t="s">
        <v>70</v>
      </c>
      <c r="B28" s="28"/>
      <c r="C28" s="37"/>
      <c r="D28" s="65">
        <f>SUM(D25:D27)</f>
        <v>14418</v>
      </c>
      <c r="E28" s="48">
        <f>SUM(E25:E27)</f>
        <v>30733</v>
      </c>
    </row>
    <row r="29" spans="1:5" ht="12.75">
      <c r="A29" s="13"/>
      <c r="B29" s="28"/>
      <c r="C29" s="37"/>
      <c r="D29" s="63"/>
      <c r="E29" s="40"/>
    </row>
    <row r="30" spans="1:5" ht="12.75">
      <c r="A30" s="10" t="s">
        <v>66</v>
      </c>
      <c r="B30" s="35"/>
      <c r="C30" s="37"/>
      <c r="D30" s="63"/>
      <c r="E30" s="40"/>
    </row>
    <row r="31" spans="1:5" ht="12.75">
      <c r="A31" s="13" t="s">
        <v>123</v>
      </c>
      <c r="B31" s="28"/>
      <c r="C31" s="37"/>
      <c r="D31" s="63">
        <v>-10656</v>
      </c>
      <c r="E31" s="40">
        <f>+'[1]cash flow'!$C$36</f>
        <v>-8425</v>
      </c>
    </row>
    <row r="32" spans="1:5" ht="12.75">
      <c r="A32" s="8" t="s">
        <v>124</v>
      </c>
      <c r="B32" s="30"/>
      <c r="C32" s="37"/>
      <c r="D32" s="51">
        <v>80</v>
      </c>
      <c r="E32" s="40">
        <f>+'[1]cash flow'!$C$37</f>
        <v>413</v>
      </c>
    </row>
    <row r="33" spans="1:5" ht="12.75">
      <c r="A33" s="13" t="str">
        <f>+'[1]cash flow'!$A$33</f>
        <v>Purchase of short term investments</v>
      </c>
      <c r="B33" s="35"/>
      <c r="C33" s="37"/>
      <c r="D33" s="63">
        <v>-5</v>
      </c>
      <c r="E33" s="40">
        <f>+'[1]cash flow'!$C$33</f>
        <v>-5505</v>
      </c>
    </row>
    <row r="34" spans="1:5" ht="12.75">
      <c r="A34" s="13" t="str">
        <f>+'[1]cash flow'!$A$34</f>
        <v>Proceeds from disposal of investments</v>
      </c>
      <c r="B34" s="35"/>
      <c r="C34" s="37"/>
      <c r="D34" s="63">
        <v>0</v>
      </c>
      <c r="E34" s="40">
        <f>+'[1]cash flow'!$C$34</f>
        <v>2589</v>
      </c>
    </row>
    <row r="35" spans="1:5" ht="12.75">
      <c r="A35" s="75" t="s">
        <v>81</v>
      </c>
      <c r="B35" s="38"/>
      <c r="C35" s="37"/>
      <c r="D35" s="66">
        <f>SUM(D31:D34)</f>
        <v>-10581</v>
      </c>
      <c r="E35" s="49">
        <f>SUM(E31:E34)</f>
        <v>-10928</v>
      </c>
    </row>
    <row r="36" spans="1:5" ht="12.75">
      <c r="A36" s="8"/>
      <c r="C36" s="37"/>
      <c r="D36" s="51"/>
      <c r="E36" s="40"/>
    </row>
    <row r="37" spans="1:6" ht="12.75">
      <c r="A37" s="2" t="s">
        <v>114</v>
      </c>
      <c r="B37" s="2"/>
      <c r="C37" s="7"/>
      <c r="E37" s="40"/>
      <c r="F37" s="3"/>
    </row>
    <row r="38" spans="1:6" ht="12.75">
      <c r="A38" s="8" t="s">
        <v>115</v>
      </c>
      <c r="C38" s="15"/>
      <c r="D38" s="53">
        <v>-4065</v>
      </c>
      <c r="E38" s="41">
        <v>-4065</v>
      </c>
      <c r="F38" s="15"/>
    </row>
    <row r="39" spans="1:5" ht="12.75">
      <c r="A39" s="8"/>
      <c r="D39" s="51"/>
      <c r="E39" s="40"/>
    </row>
    <row r="40" spans="1:5" ht="12.75">
      <c r="A40" s="8" t="s">
        <v>64</v>
      </c>
      <c r="C40" s="37"/>
      <c r="D40" s="51">
        <f>+D35+D28+D38</f>
        <v>-228</v>
      </c>
      <c r="E40" s="40">
        <f>+E35+E28+E38</f>
        <v>15740</v>
      </c>
    </row>
    <row r="41" spans="1:5" ht="12.75">
      <c r="A41" s="8" t="s">
        <v>63</v>
      </c>
      <c r="C41" s="37"/>
      <c r="D41" s="51"/>
      <c r="E41" s="40"/>
    </row>
    <row r="42" spans="1:5" ht="12.75">
      <c r="A42" s="61" t="s">
        <v>79</v>
      </c>
      <c r="B42" s="30"/>
      <c r="C42" s="37"/>
      <c r="D42" s="51">
        <f>+'B.Sheet'!F31</f>
        <v>96811</v>
      </c>
      <c r="E42" s="40">
        <f>+'[1]cash flow'!$C$45</f>
        <v>76746</v>
      </c>
    </row>
    <row r="43" spans="1:5" ht="13.5" thickBot="1">
      <c r="A43" s="61" t="s">
        <v>80</v>
      </c>
      <c r="B43" s="30"/>
      <c r="C43" s="37"/>
      <c r="D43" s="54">
        <f>SUM(D40:D42)</f>
        <v>96583</v>
      </c>
      <c r="E43" s="50">
        <f>SUM(E40:E42)</f>
        <v>92486</v>
      </c>
    </row>
    <row r="44" spans="1:5" ht="13.5" thickTop="1">
      <c r="A44" s="8"/>
      <c r="C44" s="37"/>
      <c r="D44" s="51"/>
      <c r="E44" s="40"/>
    </row>
    <row r="45" spans="1:5" ht="12.75">
      <c r="A45" s="8"/>
      <c r="C45" s="29"/>
      <c r="D45" s="51"/>
      <c r="E45" s="40"/>
    </row>
    <row r="46" spans="1:5" ht="12.75">
      <c r="A46" s="76"/>
      <c r="C46" s="29"/>
      <c r="D46" s="51"/>
      <c r="E46" s="40"/>
    </row>
    <row r="47" spans="1:5" ht="12.75">
      <c r="A47" s="8" t="s">
        <v>95</v>
      </c>
      <c r="C47" s="29"/>
      <c r="D47" s="51"/>
      <c r="E47" s="40"/>
    </row>
    <row r="48" spans="1:5" ht="12.75">
      <c r="A48" s="8" t="s">
        <v>96</v>
      </c>
      <c r="C48" s="29"/>
      <c r="D48" s="51"/>
      <c r="E48" s="40"/>
    </row>
    <row r="49" spans="1:5" ht="12.75">
      <c r="A49" s="8"/>
      <c r="C49" s="29"/>
      <c r="D49" s="51"/>
      <c r="E49" s="40"/>
    </row>
    <row r="50" spans="3:5" ht="12.75">
      <c r="C50" s="29"/>
      <c r="D50" s="51"/>
      <c r="E50" s="40"/>
    </row>
    <row r="51" spans="3:5" ht="12.75">
      <c r="C51" s="29"/>
      <c r="D51" s="51"/>
      <c r="E51" s="40"/>
    </row>
    <row r="52" spans="3:5" ht="12.75">
      <c r="C52" s="29"/>
      <c r="D52" s="51"/>
      <c r="E52" s="40"/>
    </row>
    <row r="53" spans="3:5" ht="12.75">
      <c r="C53" s="29"/>
      <c r="D53" s="51"/>
      <c r="E53" s="40"/>
    </row>
    <row r="54" spans="3:5" ht="12.75">
      <c r="C54" s="29"/>
      <c r="D54" s="51"/>
      <c r="E54" s="40"/>
    </row>
    <row r="55" spans="3:5" ht="12.75">
      <c r="C55" s="29"/>
      <c r="D55" s="51"/>
      <c r="E55" s="40"/>
    </row>
    <row r="56" spans="3:5" ht="12.75">
      <c r="C56" s="29"/>
      <c r="D56" s="51"/>
      <c r="E56" s="40"/>
    </row>
    <row r="57" spans="3:5" ht="12.75">
      <c r="C57" s="29"/>
      <c r="D57" s="51"/>
      <c r="E57" s="40"/>
    </row>
    <row r="58" spans="3:5" ht="12.75">
      <c r="C58" s="29"/>
      <c r="D58" s="51"/>
      <c r="E58" s="40"/>
    </row>
    <row r="59" spans="3:5" ht="12.75">
      <c r="C59" s="29"/>
      <c r="D59" s="51"/>
      <c r="E59" s="40"/>
    </row>
    <row r="60" spans="3:5" ht="12.75">
      <c r="C60" s="29"/>
      <c r="D60" s="51"/>
      <c r="E60" s="40"/>
    </row>
    <row r="61" spans="3:5" ht="12.75">
      <c r="C61" s="29"/>
      <c r="D61" s="51"/>
      <c r="E61" s="40"/>
    </row>
    <row r="62" spans="3:5" ht="12.75">
      <c r="C62" s="29"/>
      <c r="D62" s="51"/>
      <c r="E62" s="40"/>
    </row>
    <row r="63" spans="3:5" ht="12.75">
      <c r="C63" s="29"/>
      <c r="D63" s="51"/>
      <c r="E63" s="40"/>
    </row>
    <row r="64" spans="3:5" ht="12.75">
      <c r="C64" s="29"/>
      <c r="D64" s="51"/>
      <c r="E64" s="40"/>
    </row>
    <row r="65" spans="3:5" ht="12.75">
      <c r="C65" s="29"/>
      <c r="D65" s="51"/>
      <c r="E65" s="40"/>
    </row>
    <row r="66" spans="3:5" ht="12.75">
      <c r="C66" s="29"/>
      <c r="D66" s="51"/>
      <c r="E66" s="40"/>
    </row>
    <row r="67" spans="3:5" ht="12.75">
      <c r="C67" s="29"/>
      <c r="D67" s="51"/>
      <c r="E67" s="40"/>
    </row>
    <row r="68" spans="3:5" ht="12.75">
      <c r="C68" s="29"/>
      <c r="D68" s="51"/>
      <c r="E68" s="40"/>
    </row>
    <row r="69" spans="3:5" ht="12.75">
      <c r="C69" s="29"/>
      <c r="D69" s="51"/>
      <c r="E69" s="40"/>
    </row>
    <row r="70" spans="3:5" ht="12.75">
      <c r="C70" s="29"/>
      <c r="D70" s="51"/>
      <c r="E70" s="40"/>
    </row>
    <row r="71" spans="3:5" ht="12.75">
      <c r="C71" s="29"/>
      <c r="D71" s="51"/>
      <c r="E71" s="40"/>
    </row>
    <row r="72" spans="3:5" ht="12.75">
      <c r="C72" s="29"/>
      <c r="D72" s="51"/>
      <c r="E72" s="40"/>
    </row>
    <row r="73" spans="3:5" ht="12.75">
      <c r="C73" s="29"/>
      <c r="D73" s="51"/>
      <c r="E73" s="40"/>
    </row>
    <row r="74" spans="3:5" ht="12.75">
      <c r="C74" s="29"/>
      <c r="D74" s="51"/>
      <c r="E74" s="40"/>
    </row>
    <row r="75" spans="3:5" ht="12.75">
      <c r="C75" s="29"/>
      <c r="D75" s="51"/>
      <c r="E75" s="40"/>
    </row>
    <row r="76" spans="3:5" ht="12.75">
      <c r="C76" s="29"/>
      <c r="D76" s="51"/>
      <c r="E76" s="40"/>
    </row>
    <row r="77" spans="3:5" ht="12.75">
      <c r="C77" s="29"/>
      <c r="D77" s="51"/>
      <c r="E77" s="40"/>
    </row>
    <row r="78" spans="3:5" ht="12.75">
      <c r="C78" s="29"/>
      <c r="D78" s="51"/>
      <c r="E78" s="40"/>
    </row>
    <row r="79" spans="3:5" ht="12.75">
      <c r="C79" s="29"/>
      <c r="D79" s="51"/>
      <c r="E79" s="40"/>
    </row>
    <row r="80" spans="3:5" ht="12.75">
      <c r="C80" s="29"/>
      <c r="D80" s="51"/>
      <c r="E80" s="40"/>
    </row>
    <row r="81" spans="3:5" ht="12.75">
      <c r="C81" s="29"/>
      <c r="D81" s="51"/>
      <c r="E81" s="40"/>
    </row>
    <row r="82" spans="3:5" ht="12.75">
      <c r="C82" s="29"/>
      <c r="D82" s="51"/>
      <c r="E82" s="40"/>
    </row>
    <row r="83" spans="3:5" ht="12.75">
      <c r="C83" s="29"/>
      <c r="D83" s="51"/>
      <c r="E83" s="40"/>
    </row>
    <row r="84" spans="3:5" ht="12.75">
      <c r="C84" s="29"/>
      <c r="D84" s="51"/>
      <c r="E84" s="40"/>
    </row>
    <row r="85" spans="3:5" ht="12.75">
      <c r="C85" s="29"/>
      <c r="D85" s="51"/>
      <c r="E85" s="40"/>
    </row>
    <row r="86" ht="12.75">
      <c r="E86" s="40"/>
    </row>
    <row r="87" ht="12.75">
      <c r="E87" s="40"/>
    </row>
    <row r="88" ht="12.75">
      <c r="E88" s="40"/>
    </row>
    <row r="89" ht="12.75">
      <c r="E89" s="40"/>
    </row>
    <row r="90" ht="12.75">
      <c r="E90" s="40"/>
    </row>
    <row r="91" ht="12.75">
      <c r="E91" s="40"/>
    </row>
    <row r="92" ht="12.75">
      <c r="E92" s="40"/>
    </row>
    <row r="93" ht="12.75">
      <c r="E93" s="40"/>
    </row>
    <row r="94" ht="12.75">
      <c r="E94" s="40"/>
    </row>
    <row r="95" ht="12.75">
      <c r="E95" s="40"/>
    </row>
    <row r="96" ht="12.75">
      <c r="E96" s="40"/>
    </row>
    <row r="97" ht="12.75">
      <c r="E97" s="40"/>
    </row>
    <row r="98" ht="12.75">
      <c r="E98" s="40"/>
    </row>
    <row r="99" ht="12.75">
      <c r="E99" s="40"/>
    </row>
    <row r="100" ht="12.75">
      <c r="E100" s="40"/>
    </row>
    <row r="101" ht="12.75">
      <c r="E101" s="40"/>
    </row>
    <row r="102" ht="12.75">
      <c r="E102" s="40"/>
    </row>
    <row r="103" ht="12.75">
      <c r="E103" s="40"/>
    </row>
    <row r="104" ht="12.75">
      <c r="E104" s="40"/>
    </row>
    <row r="105" ht="12.75">
      <c r="E105" s="40"/>
    </row>
    <row r="106" ht="12.75">
      <c r="E106" s="40"/>
    </row>
    <row r="107" ht="12.75">
      <c r="E107" s="40"/>
    </row>
    <row r="108" ht="12.75">
      <c r="E108" s="40"/>
    </row>
    <row r="109" ht="12.75">
      <c r="E109" s="40"/>
    </row>
    <row r="110" ht="12.75">
      <c r="E110" s="40"/>
    </row>
    <row r="111" ht="12.75">
      <c r="E111" s="40"/>
    </row>
    <row r="112" ht="12.75">
      <c r="E112" s="40"/>
    </row>
    <row r="113" ht="12.75">
      <c r="E113" s="40"/>
    </row>
    <row r="114" ht="12.75">
      <c r="E114" s="40"/>
    </row>
    <row r="115" ht="12.75">
      <c r="E115" s="40"/>
    </row>
    <row r="116" ht="12.75">
      <c r="E116" s="40"/>
    </row>
    <row r="117" ht="12.75">
      <c r="E117" s="40"/>
    </row>
    <row r="118" ht="12.75">
      <c r="E118" s="40"/>
    </row>
    <row r="119" ht="12.75">
      <c r="E119" s="40"/>
    </row>
    <row r="120" ht="12.75">
      <c r="E120" s="40"/>
    </row>
    <row r="121" ht="12.75">
      <c r="E121" s="40"/>
    </row>
    <row r="122" ht="12.75">
      <c r="E122" s="40"/>
    </row>
    <row r="123" ht="12.75">
      <c r="E123" s="40"/>
    </row>
    <row r="124" ht="12.75">
      <c r="E124" s="40"/>
    </row>
    <row r="125" ht="12.75">
      <c r="E125" s="40"/>
    </row>
    <row r="126" ht="12.75">
      <c r="E126" s="40"/>
    </row>
    <row r="127" ht="12.75">
      <c r="E127" s="40"/>
    </row>
    <row r="128" ht="12.75">
      <c r="E128" s="40"/>
    </row>
    <row r="129" ht="12.75">
      <c r="E129" s="40"/>
    </row>
    <row r="130" ht="12.75">
      <c r="E130" s="40"/>
    </row>
    <row r="131" ht="12.75">
      <c r="E131" s="40"/>
    </row>
    <row r="132" ht="12.75">
      <c r="E132" s="40"/>
    </row>
    <row r="133" ht="12.75">
      <c r="E133" s="40"/>
    </row>
    <row r="134" ht="12.75">
      <c r="E134" s="40"/>
    </row>
    <row r="135" ht="12.75">
      <c r="E135" s="40"/>
    </row>
    <row r="136" ht="12.75">
      <c r="E136" s="40"/>
    </row>
    <row r="137" ht="12.75">
      <c r="E137" s="40"/>
    </row>
    <row r="138" ht="12.75">
      <c r="E138" s="40"/>
    </row>
    <row r="139" ht="12.75">
      <c r="E139" s="40"/>
    </row>
    <row r="140" ht="12.75">
      <c r="E140" s="40"/>
    </row>
    <row r="141" ht="12.75">
      <c r="E141" s="40"/>
    </row>
    <row r="142" ht="12.75">
      <c r="E142" s="40"/>
    </row>
    <row r="143" ht="12.75">
      <c r="E143" s="40"/>
    </row>
    <row r="144" ht="12.75">
      <c r="E144" s="40"/>
    </row>
    <row r="145" ht="12.75">
      <c r="E145" s="40"/>
    </row>
    <row r="146" ht="12.75">
      <c r="E146" s="40"/>
    </row>
    <row r="147" ht="12.75">
      <c r="E147" s="40"/>
    </row>
    <row r="148" ht="12.75">
      <c r="E148" s="40"/>
    </row>
    <row r="149" ht="12.75">
      <c r="E149" s="40"/>
    </row>
    <row r="150" ht="12.75">
      <c r="E150" s="40"/>
    </row>
    <row r="151" ht="12.75">
      <c r="E151" s="40"/>
    </row>
    <row r="152" ht="12.75">
      <c r="E152" s="40"/>
    </row>
    <row r="153" ht="12.75">
      <c r="E153" s="40"/>
    </row>
    <row r="154" ht="12.75">
      <c r="E154" s="40"/>
    </row>
    <row r="155" ht="12.75">
      <c r="E155" s="40"/>
    </row>
    <row r="156" ht="12.75">
      <c r="E156" s="40"/>
    </row>
    <row r="157" ht="12.75">
      <c r="E157" s="40"/>
    </row>
    <row r="158" ht="12.75">
      <c r="E158" s="40"/>
    </row>
    <row r="159" ht="12.75">
      <c r="E159" s="40"/>
    </row>
    <row r="160" ht="12.75">
      <c r="E160" s="40"/>
    </row>
    <row r="161" ht="12.75">
      <c r="E161" s="40"/>
    </row>
    <row r="162" ht="12.75">
      <c r="E162" s="40"/>
    </row>
    <row r="163" ht="12.75">
      <c r="E163" s="40"/>
    </row>
    <row r="164" ht="12.75">
      <c r="E164" s="40"/>
    </row>
    <row r="165" ht="12.75">
      <c r="E165" s="40"/>
    </row>
    <row r="166" ht="12.75">
      <c r="E166" s="40"/>
    </row>
    <row r="167" ht="12.75">
      <c r="E167" s="40"/>
    </row>
    <row r="168" ht="12.75">
      <c r="E168" s="40"/>
    </row>
    <row r="169" ht="12.75">
      <c r="E169" s="40"/>
    </row>
    <row r="170" ht="12.75">
      <c r="E170" s="40"/>
    </row>
    <row r="171" ht="12.75">
      <c r="E171" s="40"/>
    </row>
    <row r="172" ht="12.75">
      <c r="E172" s="40"/>
    </row>
    <row r="173" ht="12.75">
      <c r="E173" s="40"/>
    </row>
    <row r="174" ht="12.75">
      <c r="E174" s="40"/>
    </row>
    <row r="175" ht="12.75">
      <c r="E175" s="40"/>
    </row>
    <row r="176" ht="12.75">
      <c r="E176" s="40"/>
    </row>
    <row r="177" ht="12.75">
      <c r="E177" s="40"/>
    </row>
    <row r="178" ht="12.75">
      <c r="E178" s="40"/>
    </row>
    <row r="179" ht="12.75">
      <c r="E179" s="40"/>
    </row>
    <row r="180" ht="12.75">
      <c r="E180" s="40"/>
    </row>
    <row r="181" ht="12.75">
      <c r="E181" s="40"/>
    </row>
    <row r="182" ht="12.75">
      <c r="E182" s="40"/>
    </row>
    <row r="183" ht="12.75">
      <c r="E183" s="40"/>
    </row>
    <row r="184" ht="12.75">
      <c r="E184" s="40"/>
    </row>
    <row r="185" ht="12.75">
      <c r="E185" s="40"/>
    </row>
    <row r="186" ht="12.75">
      <c r="E186" s="40"/>
    </row>
    <row r="187" ht="12.75">
      <c r="E187" s="40"/>
    </row>
    <row r="188" ht="12.75">
      <c r="E188" s="40"/>
    </row>
    <row r="189" ht="12.75">
      <c r="E189" s="40"/>
    </row>
    <row r="190" ht="12.75">
      <c r="E190" s="40"/>
    </row>
    <row r="191" ht="12.75">
      <c r="E191" s="40"/>
    </row>
    <row r="192" ht="12.75">
      <c r="E192" s="40"/>
    </row>
    <row r="193" ht="12.75">
      <c r="E193" s="40"/>
    </row>
    <row r="194" ht="12.75">
      <c r="E194" s="40"/>
    </row>
    <row r="195" ht="12.75">
      <c r="E195" s="40"/>
    </row>
    <row r="196" ht="12.75">
      <c r="E196" s="40"/>
    </row>
    <row r="197" ht="12.75">
      <c r="E197" s="40"/>
    </row>
    <row r="198" ht="12.75">
      <c r="E198" s="40"/>
    </row>
    <row r="199" ht="12.75">
      <c r="E199" s="40"/>
    </row>
    <row r="200" ht="12.75">
      <c r="E200" s="40"/>
    </row>
    <row r="201" ht="12.75">
      <c r="E201" s="40"/>
    </row>
    <row r="202" ht="12.75">
      <c r="E202" s="40"/>
    </row>
    <row r="203" ht="12.75">
      <c r="E203" s="40"/>
    </row>
    <row r="204" ht="12.75">
      <c r="E204" s="40"/>
    </row>
    <row r="205" ht="12.75">
      <c r="E205" s="40"/>
    </row>
    <row r="206" ht="12.75">
      <c r="E206" s="40"/>
    </row>
    <row r="207" ht="12.75">
      <c r="E207" s="40"/>
    </row>
    <row r="208" ht="12.75">
      <c r="E208" s="40"/>
    </row>
    <row r="209" ht="12.75">
      <c r="E209" s="40"/>
    </row>
    <row r="210" ht="12.75">
      <c r="E210" s="40"/>
    </row>
    <row r="211" ht="12.75">
      <c r="E211" s="40"/>
    </row>
    <row r="212" ht="12.75">
      <c r="E212" s="40"/>
    </row>
    <row r="213" ht="12.75">
      <c r="E213" s="40"/>
    </row>
    <row r="214" ht="12.75">
      <c r="E214" s="40"/>
    </row>
    <row r="215" ht="12.75">
      <c r="E215" s="40"/>
    </row>
    <row r="216" ht="12.75">
      <c r="E216" s="40"/>
    </row>
    <row r="217" ht="12.75">
      <c r="E217" s="40"/>
    </row>
    <row r="218" ht="12.75">
      <c r="E218" s="40"/>
    </row>
    <row r="219" ht="12.75">
      <c r="E219" s="40"/>
    </row>
    <row r="220" ht="12.75">
      <c r="E220" s="40"/>
    </row>
    <row r="221" ht="12.75">
      <c r="E221" s="40"/>
    </row>
    <row r="222" ht="12.75">
      <c r="E222" s="40"/>
    </row>
    <row r="223" ht="12.75">
      <c r="E223" s="40"/>
    </row>
    <row r="224" ht="12.75">
      <c r="E224" s="40"/>
    </row>
    <row r="225" ht="12.75">
      <c r="E225" s="40"/>
    </row>
    <row r="226" ht="12.75">
      <c r="E226" s="40"/>
    </row>
    <row r="227" ht="12.75">
      <c r="E227" s="40"/>
    </row>
    <row r="228" ht="12.75">
      <c r="E228" s="40"/>
    </row>
    <row r="229" ht="12.75">
      <c r="E229" s="40"/>
    </row>
    <row r="230" ht="12.75">
      <c r="E230" s="40"/>
    </row>
    <row r="231" ht="12.75">
      <c r="E231" s="40"/>
    </row>
    <row r="232" ht="12.75">
      <c r="E232" s="40"/>
    </row>
    <row r="233" ht="12.75">
      <c r="E233" s="40"/>
    </row>
    <row r="234" ht="12.75">
      <c r="E234" s="40"/>
    </row>
    <row r="235" ht="12.75">
      <c r="E235" s="40"/>
    </row>
    <row r="236" ht="12.75">
      <c r="E236" s="40"/>
    </row>
    <row r="237" ht="12.75">
      <c r="E237" s="40"/>
    </row>
    <row r="238" ht="12.75">
      <c r="E238" s="40"/>
    </row>
    <row r="239" ht="12.75">
      <c r="E239" s="40"/>
    </row>
    <row r="240" ht="12.75">
      <c r="E240" s="40"/>
    </row>
    <row r="241" ht="12.75">
      <c r="E241" s="40"/>
    </row>
    <row r="242" ht="12.75">
      <c r="E242" s="40"/>
    </row>
    <row r="243" ht="12.75">
      <c r="E243" s="40"/>
    </row>
    <row r="244" ht="12.75">
      <c r="E244" s="40"/>
    </row>
    <row r="245" ht="12.75">
      <c r="E245" s="40"/>
    </row>
    <row r="246" ht="12.75">
      <c r="E246" s="40"/>
    </row>
    <row r="247" ht="12.75">
      <c r="E247" s="40"/>
    </row>
    <row r="248" ht="12.75">
      <c r="E248" s="40"/>
    </row>
    <row r="249" ht="12.75">
      <c r="E249" s="40"/>
    </row>
    <row r="250" ht="12.75">
      <c r="E250" s="40"/>
    </row>
    <row r="251" ht="12.75">
      <c r="E251" s="40"/>
    </row>
    <row r="252" ht="12.75">
      <c r="E252" s="40"/>
    </row>
    <row r="253" ht="12.75">
      <c r="E253" s="40"/>
    </row>
    <row r="254" ht="12.75">
      <c r="E254" s="40"/>
    </row>
    <row r="255" ht="12.75">
      <c r="E255" s="40"/>
    </row>
    <row r="256" ht="12.75">
      <c r="E256" s="40"/>
    </row>
    <row r="257" ht="12.75">
      <c r="E257" s="40"/>
    </row>
    <row r="258" ht="12.75">
      <c r="E258" s="40"/>
    </row>
    <row r="259" ht="12.75">
      <c r="E259" s="40"/>
    </row>
    <row r="260" ht="12.75">
      <c r="E260" s="40"/>
    </row>
    <row r="261" ht="12.75">
      <c r="E261" s="40"/>
    </row>
    <row r="262" ht="12.75">
      <c r="E262" s="40"/>
    </row>
    <row r="263" ht="12.75">
      <c r="E263" s="40"/>
    </row>
    <row r="264" ht="12.75">
      <c r="E264" s="40"/>
    </row>
    <row r="265" ht="12.75">
      <c r="E265" s="40"/>
    </row>
    <row r="266" ht="12.75">
      <c r="E266" s="40"/>
    </row>
    <row r="267" ht="12.75">
      <c r="E267" s="40"/>
    </row>
    <row r="268" ht="12.75">
      <c r="E268" s="40"/>
    </row>
    <row r="269" ht="12.75">
      <c r="E269" s="40"/>
    </row>
    <row r="270" ht="12.75">
      <c r="E270" s="40"/>
    </row>
    <row r="271" ht="12.75">
      <c r="E271" s="40"/>
    </row>
    <row r="272" ht="12.75">
      <c r="E272" s="40"/>
    </row>
    <row r="273" ht="12.75">
      <c r="E273" s="40"/>
    </row>
    <row r="274" ht="12.75">
      <c r="E274" s="40"/>
    </row>
    <row r="275" ht="12.75">
      <c r="E275" s="40"/>
    </row>
    <row r="276" ht="12.75">
      <c r="E276" s="40"/>
    </row>
    <row r="277" ht="12.75">
      <c r="E277" s="40"/>
    </row>
    <row r="278" ht="12.75">
      <c r="E278" s="40"/>
    </row>
    <row r="279" ht="12.75">
      <c r="E279" s="40"/>
    </row>
    <row r="280" ht="12.75">
      <c r="E280" s="40"/>
    </row>
    <row r="281" ht="12.75">
      <c r="E281" s="40"/>
    </row>
    <row r="282" ht="12.75">
      <c r="E282" s="40"/>
    </row>
    <row r="283" ht="12.75">
      <c r="E283" s="40"/>
    </row>
    <row r="284" ht="12.75">
      <c r="E284" s="40"/>
    </row>
    <row r="285" ht="12.75">
      <c r="E285" s="40"/>
    </row>
    <row r="286" ht="12.75">
      <c r="E286" s="40"/>
    </row>
    <row r="287" ht="12.75">
      <c r="E287" s="40"/>
    </row>
    <row r="288" ht="12.75">
      <c r="E288" s="40"/>
    </row>
    <row r="289" ht="12.75">
      <c r="E289" s="40"/>
    </row>
    <row r="290" ht="12.75">
      <c r="E290" s="40"/>
    </row>
    <row r="291" ht="12.75">
      <c r="E291" s="40"/>
    </row>
    <row r="292" ht="12.75">
      <c r="E292" s="40"/>
    </row>
    <row r="293" ht="12.75">
      <c r="E293" s="40"/>
    </row>
    <row r="294" ht="12.75">
      <c r="E294" s="40"/>
    </row>
    <row r="295" ht="12.75">
      <c r="E295" s="40"/>
    </row>
    <row r="296" ht="12.75">
      <c r="E296" s="40"/>
    </row>
    <row r="297" ht="12.75">
      <c r="E297" s="40"/>
    </row>
    <row r="298" ht="12.75">
      <c r="E298" s="40"/>
    </row>
    <row r="299" ht="12.75">
      <c r="E299" s="40"/>
    </row>
    <row r="300" ht="12.75">
      <c r="E300" s="40"/>
    </row>
    <row r="301" ht="12.75">
      <c r="E301" s="40"/>
    </row>
    <row r="302" ht="12.75">
      <c r="E302" s="40"/>
    </row>
    <row r="303" ht="12.75">
      <c r="E303" s="40"/>
    </row>
    <row r="304" ht="12.75">
      <c r="E304" s="40"/>
    </row>
    <row r="305" ht="12.75">
      <c r="E305" s="40"/>
    </row>
    <row r="306" ht="12.75">
      <c r="E306" s="40"/>
    </row>
    <row r="307" ht="12.75">
      <c r="E307" s="40"/>
    </row>
    <row r="308" ht="12.75">
      <c r="E308" s="40"/>
    </row>
    <row r="309" ht="12.75">
      <c r="E309" s="40"/>
    </row>
    <row r="310" ht="12.75">
      <c r="E310" s="40"/>
    </row>
    <row r="311" ht="12.75">
      <c r="E311" s="40"/>
    </row>
    <row r="312" ht="12.75">
      <c r="E312" s="40"/>
    </row>
    <row r="313" ht="12.75">
      <c r="E313" s="40"/>
    </row>
    <row r="314" ht="12.75">
      <c r="E314" s="40"/>
    </row>
    <row r="315" ht="12.75">
      <c r="E315" s="40"/>
    </row>
    <row r="316" ht="12.75">
      <c r="E316" s="40"/>
    </row>
    <row r="317" ht="12.75">
      <c r="E317" s="40"/>
    </row>
    <row r="318" ht="12.75">
      <c r="E318" s="40"/>
    </row>
    <row r="319" ht="12.75">
      <c r="E319" s="40"/>
    </row>
    <row r="320" ht="12.75">
      <c r="E320" s="40"/>
    </row>
    <row r="321" ht="12.75">
      <c r="E321" s="40"/>
    </row>
    <row r="322" ht="12.75">
      <c r="E322" s="40"/>
    </row>
    <row r="323" ht="12.75">
      <c r="E323" s="40"/>
    </row>
    <row r="324" ht="12.75">
      <c r="E324" s="40"/>
    </row>
    <row r="325" ht="12.75">
      <c r="E325" s="40"/>
    </row>
    <row r="326" ht="12.75">
      <c r="E326" s="40"/>
    </row>
    <row r="327" ht="12.75">
      <c r="E327" s="40"/>
    </row>
    <row r="328" ht="12.75">
      <c r="E328" s="40"/>
    </row>
    <row r="329" ht="12.75">
      <c r="E329" s="40"/>
    </row>
    <row r="330" ht="12.75">
      <c r="E330" s="40"/>
    </row>
    <row r="331" ht="12.75">
      <c r="E331" s="40"/>
    </row>
    <row r="332" ht="12.75">
      <c r="E332" s="40"/>
    </row>
    <row r="333" ht="12.75">
      <c r="E333" s="40"/>
    </row>
    <row r="334" ht="12.75">
      <c r="E334" s="40"/>
    </row>
    <row r="335" ht="12.75">
      <c r="E335" s="40"/>
    </row>
    <row r="336" ht="12.75">
      <c r="E336" s="40"/>
    </row>
    <row r="337" ht="12.75">
      <c r="E337" s="40"/>
    </row>
    <row r="338" ht="12.75">
      <c r="E338" s="40"/>
    </row>
    <row r="339" ht="12.75">
      <c r="E339" s="40"/>
    </row>
    <row r="340" ht="12.75">
      <c r="E340" s="40"/>
    </row>
    <row r="341" ht="12.75">
      <c r="E341" s="40"/>
    </row>
    <row r="342" ht="12.75">
      <c r="E342" s="40"/>
    </row>
    <row r="343" ht="12.75">
      <c r="E343" s="40"/>
    </row>
    <row r="344" ht="12.75">
      <c r="E344" s="40"/>
    </row>
    <row r="345" ht="12.75">
      <c r="E345" s="40"/>
    </row>
    <row r="346" ht="12.75">
      <c r="E346" s="40"/>
    </row>
    <row r="347" ht="12.75">
      <c r="E347" s="40"/>
    </row>
    <row r="348" ht="12.75">
      <c r="E348" s="40"/>
    </row>
    <row r="349" ht="12.75">
      <c r="E349" s="40"/>
    </row>
    <row r="350" ht="12.75">
      <c r="E350" s="40"/>
    </row>
    <row r="351" ht="12.75">
      <c r="E351" s="40"/>
    </row>
    <row r="352" ht="12.75">
      <c r="E352" s="40"/>
    </row>
    <row r="353" ht="12.75">
      <c r="E353" s="40"/>
    </row>
    <row r="354" ht="12.75">
      <c r="E354" s="40"/>
    </row>
    <row r="355" ht="12.75">
      <c r="E355" s="40"/>
    </row>
    <row r="356" ht="12.75">
      <c r="E356" s="40"/>
    </row>
    <row r="357" ht="12.75">
      <c r="E357" s="40"/>
    </row>
    <row r="358" ht="12.75">
      <c r="E358" s="40"/>
    </row>
    <row r="359" ht="12.75">
      <c r="E359" s="40"/>
    </row>
    <row r="360" ht="12.75">
      <c r="E360" s="40"/>
    </row>
    <row r="361" ht="12.75">
      <c r="E361" s="40"/>
    </row>
    <row r="362" ht="12.75">
      <c r="E362" s="40"/>
    </row>
    <row r="363" ht="12.75">
      <c r="E363" s="40"/>
    </row>
    <row r="364" ht="12.75">
      <c r="E364" s="40"/>
    </row>
    <row r="365" ht="12.75">
      <c r="E365" s="40"/>
    </row>
    <row r="366" ht="12.75">
      <c r="E366" s="40"/>
    </row>
    <row r="367" ht="12.75">
      <c r="E367" s="40"/>
    </row>
    <row r="368" ht="12.75">
      <c r="E368" s="40"/>
    </row>
    <row r="369" ht="12.75">
      <c r="E369" s="40"/>
    </row>
    <row r="370" ht="12.75">
      <c r="E370" s="40"/>
    </row>
    <row r="371" ht="12.75">
      <c r="E371" s="40"/>
    </row>
    <row r="372" ht="12.75">
      <c r="E372" s="40"/>
    </row>
    <row r="373" ht="12.75">
      <c r="E373" s="40"/>
    </row>
    <row r="374" ht="12.75">
      <c r="E374" s="40"/>
    </row>
    <row r="375" ht="12.75">
      <c r="E375" s="40"/>
    </row>
    <row r="376" ht="12.75">
      <c r="E376" s="40"/>
    </row>
    <row r="377" ht="12.75">
      <c r="E377" s="40"/>
    </row>
    <row r="378" ht="12.75">
      <c r="E378" s="40"/>
    </row>
    <row r="379" ht="12.75">
      <c r="E379" s="40"/>
    </row>
    <row r="380" ht="12.75">
      <c r="E380" s="40"/>
    </row>
    <row r="381" ht="12.75">
      <c r="E381" s="40"/>
    </row>
    <row r="382" ht="12.75">
      <c r="E382" s="40"/>
    </row>
    <row r="383" ht="12.75">
      <c r="E383" s="40"/>
    </row>
    <row r="384" ht="12.75">
      <c r="E384" s="40"/>
    </row>
    <row r="385" ht="12.75">
      <c r="E385" s="40"/>
    </row>
    <row r="386" ht="12.75">
      <c r="E386" s="40"/>
    </row>
    <row r="387" ht="12.75">
      <c r="E387" s="40"/>
    </row>
    <row r="388" ht="12.75">
      <c r="E388" s="40"/>
    </row>
    <row r="389" ht="12.75">
      <c r="E389" s="40"/>
    </row>
    <row r="390" ht="12.75">
      <c r="E390" s="40"/>
    </row>
    <row r="391" ht="12.75">
      <c r="E391" s="40"/>
    </row>
    <row r="392" ht="12.75">
      <c r="E392" s="40"/>
    </row>
    <row r="393" ht="12.75">
      <c r="E393" s="40"/>
    </row>
    <row r="394" ht="12.75">
      <c r="E394" s="40"/>
    </row>
    <row r="395" ht="12.75">
      <c r="E395" s="40"/>
    </row>
    <row r="396" ht="12.75">
      <c r="E396" s="40"/>
    </row>
    <row r="397" ht="12.75">
      <c r="E397" s="40"/>
    </row>
    <row r="398" ht="12.75">
      <c r="E398" s="40"/>
    </row>
    <row r="399" ht="12.75">
      <c r="E399" s="40"/>
    </row>
    <row r="400" ht="12.75">
      <c r="E400" s="40"/>
    </row>
    <row r="401" ht="12.75">
      <c r="E401" s="40"/>
    </row>
    <row r="402" ht="12.75">
      <c r="E402" s="40"/>
    </row>
    <row r="403" ht="12.75">
      <c r="E403" s="40"/>
    </row>
    <row r="404" ht="12.75">
      <c r="E404" s="40"/>
    </row>
    <row r="405" ht="12.75">
      <c r="E405" s="40"/>
    </row>
    <row r="406" ht="12.75">
      <c r="E406" s="40"/>
    </row>
    <row r="407" ht="12.75">
      <c r="E407" s="40"/>
    </row>
    <row r="408" ht="12.75">
      <c r="E408" s="40"/>
    </row>
    <row r="409" ht="12.75">
      <c r="E409" s="40"/>
    </row>
    <row r="410" ht="12.75">
      <c r="E410" s="40"/>
    </row>
    <row r="411" ht="12.75">
      <c r="E411" s="40"/>
    </row>
    <row r="412" ht="12.75">
      <c r="E412" s="40"/>
    </row>
    <row r="413" ht="12.75">
      <c r="E413" s="40"/>
    </row>
    <row r="414" ht="12.75">
      <c r="E414" s="40"/>
    </row>
    <row r="415" ht="12.75">
      <c r="E415" s="40"/>
    </row>
    <row r="416" ht="12.75">
      <c r="E416" s="40"/>
    </row>
    <row r="417" ht="12.75">
      <c r="E417" s="40"/>
    </row>
    <row r="418" ht="12.75">
      <c r="E418" s="40"/>
    </row>
    <row r="419" ht="12.75">
      <c r="E419" s="40"/>
    </row>
    <row r="420" ht="12.75">
      <c r="E420" s="40"/>
    </row>
    <row r="421" ht="12.75">
      <c r="E421" s="40"/>
    </row>
    <row r="422" ht="12.75">
      <c r="E422" s="40"/>
    </row>
    <row r="423" ht="12.75">
      <c r="E423" s="40"/>
    </row>
    <row r="424" ht="12.75">
      <c r="E424" s="40"/>
    </row>
    <row r="425" ht="12.75">
      <c r="E425" s="40"/>
    </row>
    <row r="426" ht="12.75">
      <c r="E426" s="40"/>
    </row>
    <row r="427" ht="12.75">
      <c r="E427" s="40"/>
    </row>
    <row r="428" ht="12.75">
      <c r="E428" s="40"/>
    </row>
    <row r="429" ht="12.75">
      <c r="E429" s="40"/>
    </row>
    <row r="430" ht="12.75">
      <c r="E430" s="40"/>
    </row>
    <row r="431" ht="12.75">
      <c r="E431" s="40"/>
    </row>
    <row r="432" ht="12.75">
      <c r="E432" s="40"/>
    </row>
    <row r="433" ht="12.75">
      <c r="E433" s="40"/>
    </row>
    <row r="434" ht="12.75">
      <c r="E434" s="40"/>
    </row>
    <row r="435" ht="12.75">
      <c r="E435" s="40"/>
    </row>
    <row r="436" ht="12.75">
      <c r="E436" s="40"/>
    </row>
    <row r="437" ht="12.75">
      <c r="E437" s="40"/>
    </row>
    <row r="438" ht="12.75">
      <c r="E438" s="40"/>
    </row>
    <row r="439" ht="12.75">
      <c r="E439" s="40"/>
    </row>
    <row r="440" ht="12.75">
      <c r="E440" s="40"/>
    </row>
    <row r="441" ht="12.75">
      <c r="E441" s="40"/>
    </row>
    <row r="442" ht="12.75">
      <c r="E442" s="40"/>
    </row>
    <row r="443" ht="12.75">
      <c r="E443" s="40"/>
    </row>
    <row r="444" ht="12.75">
      <c r="E444" s="40"/>
    </row>
    <row r="445" ht="12.75">
      <c r="E445" s="40"/>
    </row>
    <row r="446" ht="12.75">
      <c r="E446" s="40"/>
    </row>
    <row r="447" ht="12.75">
      <c r="E447" s="40"/>
    </row>
    <row r="448" ht="12.75">
      <c r="E448" s="40"/>
    </row>
    <row r="449" ht="12.75">
      <c r="E449" s="40"/>
    </row>
    <row r="450" ht="12.75">
      <c r="E450" s="40"/>
    </row>
    <row r="451" ht="12.75">
      <c r="E451" s="40"/>
    </row>
    <row r="452" ht="12.75">
      <c r="E452" s="40"/>
    </row>
    <row r="453" ht="12.75">
      <c r="E453" s="40"/>
    </row>
    <row r="454" ht="12.75">
      <c r="E454" s="40"/>
    </row>
    <row r="455" ht="12.75">
      <c r="E455" s="40"/>
    </row>
    <row r="456" ht="12.75">
      <c r="E456" s="40"/>
    </row>
    <row r="457" ht="12.75">
      <c r="E457" s="40"/>
    </row>
    <row r="458" ht="12.75">
      <c r="E458" s="40"/>
    </row>
    <row r="459" ht="12.75">
      <c r="E459" s="40"/>
    </row>
    <row r="460" ht="12.75">
      <c r="E460" s="40"/>
    </row>
    <row r="461" ht="12.75">
      <c r="E461" s="40"/>
    </row>
    <row r="462" ht="12.75">
      <c r="E462" s="40"/>
    </row>
    <row r="463" ht="12.75">
      <c r="E463" s="40"/>
    </row>
    <row r="464" ht="12.75">
      <c r="E464" s="40"/>
    </row>
    <row r="465" ht="12.75">
      <c r="E465" s="40"/>
    </row>
    <row r="466" ht="12.75">
      <c r="E466" s="40"/>
    </row>
    <row r="467" ht="12.75">
      <c r="E467" s="40"/>
    </row>
    <row r="468" ht="12.75">
      <c r="E468" s="40"/>
    </row>
    <row r="469" ht="12.75">
      <c r="E469" s="40"/>
    </row>
    <row r="470" ht="12.75">
      <c r="E470" s="40"/>
    </row>
    <row r="471" ht="12.75">
      <c r="E471" s="40"/>
    </row>
    <row r="472" ht="12.75">
      <c r="E472" s="40"/>
    </row>
    <row r="473" ht="12.75">
      <c r="E473" s="40"/>
    </row>
    <row r="474" ht="12.75">
      <c r="E474" s="40"/>
    </row>
    <row r="475" ht="12.75">
      <c r="E475" s="40"/>
    </row>
    <row r="476" ht="12.75">
      <c r="E476" s="40"/>
    </row>
    <row r="477" ht="12.75">
      <c r="E477" s="40"/>
    </row>
    <row r="478" ht="12.75">
      <c r="E478" s="40"/>
    </row>
    <row r="479" ht="12.75">
      <c r="E479" s="40"/>
    </row>
    <row r="480" ht="12.75">
      <c r="E480" s="40"/>
    </row>
    <row r="481" ht="12.75">
      <c r="E481" s="40"/>
    </row>
    <row r="482" ht="12.75">
      <c r="E482" s="40"/>
    </row>
    <row r="483" ht="12.75">
      <c r="E483" s="40"/>
    </row>
    <row r="484" ht="12.75">
      <c r="E484" s="40"/>
    </row>
    <row r="485" ht="12.75">
      <c r="E485" s="40"/>
    </row>
    <row r="486" ht="12.75">
      <c r="E486" s="40"/>
    </row>
    <row r="487" ht="12.75">
      <c r="E487" s="40"/>
    </row>
    <row r="488" ht="12.75">
      <c r="E488" s="40"/>
    </row>
    <row r="489" ht="12.75">
      <c r="E489" s="40"/>
    </row>
    <row r="490" ht="12.75">
      <c r="E490" s="40"/>
    </row>
    <row r="491" ht="12.75">
      <c r="E491" s="40"/>
    </row>
    <row r="492" ht="12.75">
      <c r="E492" s="40"/>
    </row>
    <row r="493" ht="12.75">
      <c r="E493" s="40"/>
    </row>
    <row r="494" ht="12.75">
      <c r="E494" s="40"/>
    </row>
    <row r="495" ht="12.75">
      <c r="E495" s="40"/>
    </row>
    <row r="496" ht="12.75">
      <c r="E496" s="40"/>
    </row>
    <row r="497" ht="12.75">
      <c r="E497" s="40"/>
    </row>
    <row r="498" ht="12.75">
      <c r="E498" s="40"/>
    </row>
    <row r="499" ht="12.75">
      <c r="E499" s="40"/>
    </row>
    <row r="500" ht="12.75">
      <c r="E500" s="40"/>
    </row>
    <row r="501" ht="12.75">
      <c r="E501" s="40"/>
    </row>
    <row r="502" ht="12.75">
      <c r="E502" s="40"/>
    </row>
    <row r="503" ht="12.75">
      <c r="E503" s="40"/>
    </row>
    <row r="504" ht="12.75">
      <c r="E504" s="40"/>
    </row>
    <row r="505" ht="12.75">
      <c r="E505" s="40"/>
    </row>
    <row r="506" ht="12.75">
      <c r="E506" s="40"/>
    </row>
    <row r="507" ht="12.75">
      <c r="E507" s="40"/>
    </row>
    <row r="508" ht="12.75">
      <c r="E508" s="40"/>
    </row>
    <row r="509" ht="12.75">
      <c r="E509" s="40"/>
    </row>
    <row r="510" ht="12.75">
      <c r="E510" s="40"/>
    </row>
    <row r="511" ht="12.75">
      <c r="E511" s="40"/>
    </row>
    <row r="512" ht="12.75">
      <c r="E512" s="40"/>
    </row>
    <row r="513" ht="12.75">
      <c r="E513" s="40"/>
    </row>
    <row r="514" ht="12.75">
      <c r="E514" s="40"/>
    </row>
    <row r="515" ht="12.75">
      <c r="E515" s="40"/>
    </row>
    <row r="516" ht="12.75">
      <c r="E516" s="40"/>
    </row>
    <row r="517" ht="12.75">
      <c r="E517" s="40"/>
    </row>
    <row r="518" ht="12.75">
      <c r="E518" s="40"/>
    </row>
    <row r="519" ht="12.75">
      <c r="E519" s="40"/>
    </row>
    <row r="520" ht="12.75">
      <c r="E520" s="40"/>
    </row>
    <row r="521" ht="12.75">
      <c r="E521" s="40"/>
    </row>
    <row r="522" ht="12.75">
      <c r="E522" s="40"/>
    </row>
    <row r="523" ht="12.75">
      <c r="E523" s="40"/>
    </row>
    <row r="524" ht="12.75">
      <c r="E524" s="40"/>
    </row>
    <row r="525" ht="12.75">
      <c r="E525" s="40"/>
    </row>
    <row r="526" ht="12.75">
      <c r="E526" s="40"/>
    </row>
    <row r="527" ht="12.75">
      <c r="E527" s="40"/>
    </row>
    <row r="528" ht="12.75">
      <c r="E528" s="40"/>
    </row>
    <row r="529" ht="12.75">
      <c r="E529" s="40"/>
    </row>
    <row r="530" ht="12.75">
      <c r="E530" s="40"/>
    </row>
    <row r="531" ht="12.75">
      <c r="E531" s="40"/>
    </row>
    <row r="532" ht="12.75">
      <c r="E532" s="40"/>
    </row>
    <row r="533" ht="12.75">
      <c r="E533" s="40"/>
    </row>
    <row r="534" ht="12.75">
      <c r="E534" s="40"/>
    </row>
    <row r="535" ht="12.75">
      <c r="E535" s="40"/>
    </row>
    <row r="536" ht="12.75">
      <c r="E536" s="40"/>
    </row>
    <row r="537" ht="12.75">
      <c r="E537" s="40"/>
    </row>
    <row r="538" ht="12.75">
      <c r="E538" s="40"/>
    </row>
    <row r="539" ht="12.75">
      <c r="E539" s="40"/>
    </row>
    <row r="540" ht="12.75">
      <c r="E540" s="40"/>
    </row>
    <row r="541" ht="12.75">
      <c r="E541" s="40"/>
    </row>
    <row r="542" ht="12.75">
      <c r="E542" s="40"/>
    </row>
    <row r="543" ht="12.75">
      <c r="E543" s="40"/>
    </row>
    <row r="544" ht="12.75">
      <c r="E544" s="40"/>
    </row>
    <row r="545" ht="12.75">
      <c r="E545" s="40"/>
    </row>
    <row r="546" ht="12.75">
      <c r="E546" s="40"/>
    </row>
    <row r="547" ht="12.75">
      <c r="E547" s="40"/>
    </row>
    <row r="548" ht="12.75">
      <c r="E548" s="40"/>
    </row>
    <row r="549" ht="12.75">
      <c r="E549" s="40"/>
    </row>
    <row r="550" ht="12.75">
      <c r="E550" s="40"/>
    </row>
    <row r="551" ht="12.75">
      <c r="E551" s="40"/>
    </row>
    <row r="552" ht="12.75">
      <c r="E552" s="40"/>
    </row>
    <row r="553" ht="12.75">
      <c r="E553" s="40"/>
    </row>
    <row r="554" ht="12.75">
      <c r="E554" s="40"/>
    </row>
    <row r="555" ht="12.75">
      <c r="E555" s="40"/>
    </row>
    <row r="556" ht="12.75">
      <c r="E556" s="40"/>
    </row>
    <row r="557" ht="12.75">
      <c r="E557" s="40"/>
    </row>
    <row r="558" ht="12.75">
      <c r="E558" s="40"/>
    </row>
    <row r="559" ht="12.75">
      <c r="E559" s="40"/>
    </row>
    <row r="560" ht="12.75">
      <c r="E560" s="40"/>
    </row>
    <row r="561" ht="12.75">
      <c r="E561" s="40"/>
    </row>
    <row r="562" ht="12.75">
      <c r="E562" s="40"/>
    </row>
    <row r="563" ht="12.75">
      <c r="E563" s="40"/>
    </row>
    <row r="564" ht="12.75">
      <c r="E564" s="40"/>
    </row>
    <row r="565" ht="12.75">
      <c r="E565" s="40"/>
    </row>
    <row r="566" ht="12.75">
      <c r="E566" s="40"/>
    </row>
    <row r="567" ht="12.75">
      <c r="E567" s="40"/>
    </row>
    <row r="568" ht="12.75">
      <c r="E568" s="40"/>
    </row>
    <row r="569" ht="12.75">
      <c r="E569" s="40"/>
    </row>
    <row r="570" ht="12.75">
      <c r="E570" s="40"/>
    </row>
    <row r="571" ht="12.75">
      <c r="E571" s="40"/>
    </row>
    <row r="572" ht="12.75">
      <c r="E572" s="40"/>
    </row>
    <row r="573" ht="12.75">
      <c r="E573" s="40"/>
    </row>
    <row r="574" ht="12.75">
      <c r="E574" s="40"/>
    </row>
    <row r="575" ht="12.75">
      <c r="E575" s="40"/>
    </row>
    <row r="576" ht="12.75">
      <c r="E576" s="40"/>
    </row>
    <row r="577" ht="12.75">
      <c r="E577" s="40"/>
    </row>
    <row r="578" ht="12.75">
      <c r="E578" s="40"/>
    </row>
    <row r="579" ht="12.75">
      <c r="E579" s="40"/>
    </row>
    <row r="580" ht="12.75">
      <c r="E580" s="40"/>
    </row>
    <row r="581" ht="12.75">
      <c r="E581" s="40"/>
    </row>
    <row r="582" ht="12.75">
      <c r="E582" s="40"/>
    </row>
    <row r="583" ht="12.75">
      <c r="E583" s="40"/>
    </row>
    <row r="584" ht="12.75">
      <c r="E584" s="40"/>
    </row>
    <row r="585" ht="12.75">
      <c r="E585" s="40"/>
    </row>
    <row r="586" ht="12.75">
      <c r="E586" s="40"/>
    </row>
    <row r="587" ht="12.75">
      <c r="E587" s="40"/>
    </row>
    <row r="588" ht="12.75">
      <c r="E588" s="40"/>
    </row>
    <row r="589" ht="12.75">
      <c r="E589" s="40"/>
    </row>
    <row r="590" ht="12.75">
      <c r="E590" s="40"/>
    </row>
    <row r="591" ht="12.75">
      <c r="E591" s="40"/>
    </row>
    <row r="592" ht="12.75">
      <c r="E592" s="40"/>
    </row>
    <row r="593" ht="12.75">
      <c r="E593" s="40"/>
    </row>
    <row r="594" ht="12.75">
      <c r="E594" s="40"/>
    </row>
    <row r="595" ht="12.75">
      <c r="E595" s="40"/>
    </row>
    <row r="596" ht="12.75">
      <c r="E596" s="40"/>
    </row>
    <row r="597" ht="12.75">
      <c r="E597" s="40"/>
    </row>
    <row r="598" ht="12.75">
      <c r="E598" s="40"/>
    </row>
    <row r="599" ht="12.75">
      <c r="E599" s="40"/>
    </row>
    <row r="600" ht="12.75">
      <c r="E600" s="40"/>
    </row>
    <row r="601" ht="12.75">
      <c r="E601" s="40"/>
    </row>
    <row r="602" ht="12.75">
      <c r="E602" s="40"/>
    </row>
    <row r="603" ht="12.75">
      <c r="E603" s="40"/>
    </row>
    <row r="604" ht="12.75">
      <c r="E604" s="40"/>
    </row>
    <row r="605" ht="12.75">
      <c r="E605" s="40"/>
    </row>
    <row r="606" ht="12.75">
      <c r="E606" s="40"/>
    </row>
    <row r="607" ht="12.75">
      <c r="E607" s="40"/>
    </row>
    <row r="608" ht="12.75">
      <c r="E608" s="40"/>
    </row>
    <row r="609" ht="12.75">
      <c r="E609" s="40"/>
    </row>
    <row r="610" ht="12.75">
      <c r="E610" s="40"/>
    </row>
    <row r="611" ht="12.75">
      <c r="E611" s="40"/>
    </row>
    <row r="612" ht="12.75">
      <c r="E612" s="40"/>
    </row>
    <row r="613" ht="12.75">
      <c r="E613" s="40"/>
    </row>
    <row r="614" ht="12.75">
      <c r="E614" s="40"/>
    </row>
    <row r="615" ht="12.75">
      <c r="E615" s="40"/>
    </row>
    <row r="616" ht="12.75">
      <c r="E616" s="40"/>
    </row>
    <row r="617" ht="12.75">
      <c r="E617" s="40"/>
    </row>
    <row r="618" ht="12.75">
      <c r="E618" s="40"/>
    </row>
    <row r="619" ht="12.75">
      <c r="E619" s="40"/>
    </row>
    <row r="620" ht="12.75">
      <c r="E620" s="40"/>
    </row>
    <row r="621" ht="12.75">
      <c r="E621" s="40"/>
    </row>
    <row r="622" ht="12.75">
      <c r="E622" s="40"/>
    </row>
    <row r="623" ht="12.75">
      <c r="E623" s="40"/>
    </row>
    <row r="624" ht="12.75">
      <c r="E624" s="40"/>
    </row>
    <row r="625" ht="12.75">
      <c r="E625" s="40"/>
    </row>
    <row r="626" ht="12.75">
      <c r="E626" s="40"/>
    </row>
    <row r="627" ht="12.75">
      <c r="E627" s="40"/>
    </row>
    <row r="628" ht="12.75">
      <c r="E628" s="40"/>
    </row>
    <row r="629" ht="12.75">
      <c r="E629" s="40"/>
    </row>
    <row r="630" ht="12.75">
      <c r="E630" s="40"/>
    </row>
    <row r="631" ht="12.75">
      <c r="E631" s="40"/>
    </row>
    <row r="632" ht="12.75">
      <c r="E632" s="40"/>
    </row>
    <row r="633" ht="12.75">
      <c r="E633" s="40"/>
    </row>
    <row r="634" ht="12.75">
      <c r="E634" s="40"/>
    </row>
    <row r="635" ht="12.75">
      <c r="E635" s="40"/>
    </row>
    <row r="636" ht="12.75">
      <c r="E636" s="40"/>
    </row>
    <row r="637" ht="12.75">
      <c r="E637" s="40"/>
    </row>
    <row r="638" ht="12.75">
      <c r="E638" s="40"/>
    </row>
    <row r="639" ht="12.75">
      <c r="E639" s="40"/>
    </row>
    <row r="640" ht="12.75">
      <c r="E640" s="40"/>
    </row>
    <row r="641" ht="12.75">
      <c r="E641" s="40"/>
    </row>
    <row r="642" ht="12.75">
      <c r="E642" s="40"/>
    </row>
    <row r="643" ht="12.75">
      <c r="E643" s="40"/>
    </row>
    <row r="644" ht="12.75">
      <c r="E644" s="40"/>
    </row>
    <row r="645" ht="12.75">
      <c r="E645" s="40"/>
    </row>
    <row r="646" ht="12.75">
      <c r="E646" s="40"/>
    </row>
    <row r="647" ht="12.75">
      <c r="E647" s="40"/>
    </row>
    <row r="648" ht="12.75">
      <c r="E648" s="40"/>
    </row>
    <row r="649" ht="12.75">
      <c r="E649" s="40"/>
    </row>
    <row r="650" ht="12.75">
      <c r="E650" s="40"/>
    </row>
    <row r="651" ht="12.75">
      <c r="E651" s="40"/>
    </row>
    <row r="652" ht="12.75">
      <c r="E652" s="40"/>
    </row>
    <row r="653" ht="12.75">
      <c r="E653" s="40"/>
    </row>
    <row r="654" ht="12.75">
      <c r="E654" s="40"/>
    </row>
    <row r="655" ht="12.75">
      <c r="E655" s="40"/>
    </row>
    <row r="656" ht="12.75">
      <c r="E656" s="40"/>
    </row>
    <row r="657" ht="12.75">
      <c r="E657" s="40"/>
    </row>
    <row r="658" ht="12.75">
      <c r="E658" s="40"/>
    </row>
    <row r="659" ht="12.75">
      <c r="E659" s="40"/>
    </row>
    <row r="660" ht="12.75">
      <c r="E660" s="40"/>
    </row>
    <row r="661" ht="12.75">
      <c r="E661" s="40"/>
    </row>
    <row r="662" ht="12.75">
      <c r="E662" s="40"/>
    </row>
    <row r="663" ht="12.75">
      <c r="E663" s="40"/>
    </row>
    <row r="664" ht="12.75">
      <c r="E664" s="40"/>
    </row>
    <row r="665" ht="12.75">
      <c r="E665" s="40"/>
    </row>
    <row r="666" ht="12.75">
      <c r="E666" s="40"/>
    </row>
    <row r="667" ht="12.75">
      <c r="E667" s="40"/>
    </row>
    <row r="668" ht="12.75">
      <c r="E668" s="40"/>
    </row>
    <row r="669" ht="12.75">
      <c r="E669" s="40"/>
    </row>
    <row r="670" ht="12.75">
      <c r="E670" s="40"/>
    </row>
    <row r="671" ht="12.75">
      <c r="E671" s="40"/>
    </row>
  </sheetData>
  <printOptions/>
  <pageMargins left="0.54" right="0.2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21" sqref="A21"/>
    </sheetView>
  </sheetViews>
  <sheetFormatPr defaultColWidth="9.140625" defaultRowHeight="12.75"/>
  <cols>
    <col min="1" max="1" width="29.28125" style="8" customWidth="1"/>
    <col min="2" max="2" width="2.57421875" style="8" customWidth="1"/>
    <col min="3" max="3" width="13.57421875" style="8" customWidth="1"/>
    <col min="4" max="4" width="2.7109375" style="8" customWidth="1"/>
    <col min="5" max="5" width="13.57421875" style="8" customWidth="1"/>
    <col min="6" max="6" width="2.7109375" style="8" customWidth="1"/>
    <col min="7" max="7" width="13.00390625" style="8" customWidth="1"/>
    <col min="8" max="8" width="2.7109375" style="8" customWidth="1"/>
    <col min="9" max="9" width="13.57421875" style="8" customWidth="1"/>
    <col min="10" max="10" width="2.7109375" style="8" customWidth="1"/>
    <col min="11" max="11" width="13.57421875" style="8" customWidth="1"/>
    <col min="12" max="16384" width="9.140625" style="8" customWidth="1"/>
  </cols>
  <sheetData>
    <row r="1" ht="15.75">
      <c r="A1" s="1" t="s">
        <v>0</v>
      </c>
    </row>
    <row r="2" ht="12.75">
      <c r="A2" s="2" t="s">
        <v>1</v>
      </c>
    </row>
    <row r="3" ht="12.75">
      <c r="A3" s="8" t="s">
        <v>2</v>
      </c>
    </row>
    <row r="5" ht="15.75">
      <c r="A5" s="1" t="s">
        <v>54</v>
      </c>
    </row>
    <row r="6" ht="15.75">
      <c r="A6" s="1" t="s">
        <v>109</v>
      </c>
    </row>
    <row r="7" ht="12.75">
      <c r="A7" s="8" t="s">
        <v>90</v>
      </c>
    </row>
    <row r="8" ht="12.75">
      <c r="A8" s="8" t="s">
        <v>91</v>
      </c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2.75">
      <c r="B10" s="4"/>
      <c r="C10" s="4"/>
      <c r="D10" s="4"/>
      <c r="E10" s="4" t="s">
        <v>48</v>
      </c>
      <c r="F10" s="4"/>
      <c r="G10" s="4" t="s">
        <v>122</v>
      </c>
      <c r="H10" s="4"/>
      <c r="I10" s="4" t="s">
        <v>49</v>
      </c>
      <c r="J10" s="4"/>
      <c r="K10" s="4"/>
    </row>
    <row r="11" spans="2:11" ht="12.75">
      <c r="B11" s="4"/>
      <c r="C11" s="4" t="s">
        <v>60</v>
      </c>
      <c r="D11" s="4"/>
      <c r="E11" s="4" t="s">
        <v>50</v>
      </c>
      <c r="F11" s="4"/>
      <c r="G11" s="4" t="s">
        <v>51</v>
      </c>
      <c r="H11" s="4"/>
      <c r="I11" s="4" t="s">
        <v>52</v>
      </c>
      <c r="J11" s="4"/>
      <c r="K11" s="4" t="s">
        <v>38</v>
      </c>
    </row>
    <row r="12" spans="2:11" ht="12.75">
      <c r="B12" s="2"/>
      <c r="C12" s="4" t="s">
        <v>11</v>
      </c>
      <c r="D12" s="4"/>
      <c r="E12" s="4" t="str">
        <f>C12</f>
        <v>RM '000</v>
      </c>
      <c r="F12" s="4"/>
      <c r="G12" s="4" t="str">
        <f>+I12</f>
        <v>RM '000</v>
      </c>
      <c r="H12" s="4"/>
      <c r="I12" s="4" t="s">
        <v>11</v>
      </c>
      <c r="J12" s="4"/>
      <c r="K12" s="4" t="s">
        <v>11</v>
      </c>
    </row>
    <row r="13" spans="2:11" ht="12.75">
      <c r="B13" s="2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10" t="s">
        <v>92</v>
      </c>
      <c r="B14" s="2"/>
      <c r="C14" s="68">
        <v>80650</v>
      </c>
      <c r="D14" s="68"/>
      <c r="E14" s="68">
        <v>159271</v>
      </c>
      <c r="F14" s="68"/>
      <c r="G14" s="68">
        <v>188</v>
      </c>
      <c r="H14" s="68"/>
      <c r="I14" s="69">
        <f>13510</f>
        <v>13510</v>
      </c>
      <c r="J14" s="68"/>
      <c r="K14" s="68">
        <f>SUM(C14:I14)</f>
        <v>253619</v>
      </c>
    </row>
    <row r="15" spans="1:11" ht="12.75">
      <c r="A15" s="10"/>
      <c r="B15" s="2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.75">
      <c r="A16" s="10" t="s">
        <v>104</v>
      </c>
      <c r="B16" s="2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2.75">
      <c r="A17" s="70" t="s">
        <v>17</v>
      </c>
      <c r="B17" s="2"/>
      <c r="C17" s="68">
        <v>0</v>
      </c>
      <c r="D17" s="68"/>
      <c r="E17" s="68">
        <v>0</v>
      </c>
      <c r="F17" s="68"/>
      <c r="G17" s="68">
        <v>0</v>
      </c>
      <c r="H17" s="68"/>
      <c r="I17" s="68">
        <v>14723</v>
      </c>
      <c r="J17" s="68"/>
      <c r="K17" s="68">
        <f>SUM(C17:I17)</f>
        <v>14723</v>
      </c>
    </row>
    <row r="18" spans="1:11" ht="12.75">
      <c r="A18" s="70"/>
      <c r="B18" s="2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2.75">
      <c r="A19" s="70" t="s">
        <v>103</v>
      </c>
      <c r="B19" s="2"/>
      <c r="C19" s="68">
        <v>0</v>
      </c>
      <c r="D19" s="68"/>
      <c r="E19" s="68">
        <v>0</v>
      </c>
      <c r="F19" s="68"/>
      <c r="G19" s="68">
        <v>0</v>
      </c>
      <c r="H19" s="68"/>
      <c r="I19" s="68">
        <v>-4065</v>
      </c>
      <c r="J19" s="68"/>
      <c r="K19" s="68">
        <f>SUM(C19:I19)</f>
        <v>-4065</v>
      </c>
    </row>
    <row r="20" spans="1:11" ht="12.75">
      <c r="A20" s="13"/>
      <c r="B20" s="2"/>
      <c r="C20" s="68"/>
      <c r="D20" s="68"/>
      <c r="E20" s="68"/>
      <c r="F20" s="71"/>
      <c r="G20" s="68"/>
      <c r="H20" s="68"/>
      <c r="I20" s="68"/>
      <c r="J20" s="68"/>
      <c r="K20" s="68"/>
    </row>
    <row r="21" spans="1:11" ht="13.5" thickBot="1">
      <c r="A21" s="10" t="s">
        <v>116</v>
      </c>
      <c r="B21" s="2"/>
      <c r="C21" s="72">
        <f>SUM(C14:C17)</f>
        <v>80650</v>
      </c>
      <c r="D21" s="71"/>
      <c r="E21" s="72">
        <f>SUM(E14:E17)</f>
        <v>159271</v>
      </c>
      <c r="F21" s="71"/>
      <c r="G21" s="72">
        <f>SUM(G14:G17)</f>
        <v>188</v>
      </c>
      <c r="H21" s="68"/>
      <c r="I21" s="72">
        <f>SUM(I14:I20)</f>
        <v>24168</v>
      </c>
      <c r="J21" s="68"/>
      <c r="K21" s="72">
        <f>SUM(K14:K20)</f>
        <v>264277</v>
      </c>
    </row>
    <row r="22" spans="1:12" ht="13.5" thickTop="1">
      <c r="A22" s="5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22"/>
    </row>
    <row r="23" spans="1:11" ht="12.75">
      <c r="A23" s="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2.75">
      <c r="A24" s="56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2:11" ht="12.75" hidden="1">
      <c r="B25" s="57"/>
      <c r="C25" s="57">
        <f>C21</f>
        <v>80650</v>
      </c>
      <c r="D25" s="57"/>
      <c r="E25" s="57">
        <f>E21</f>
        <v>159271</v>
      </c>
      <c r="F25" s="57"/>
      <c r="G25" s="57">
        <f>G21</f>
        <v>188</v>
      </c>
      <c r="H25" s="57"/>
      <c r="I25" s="57">
        <f>I21-2</f>
        <v>24166</v>
      </c>
      <c r="J25" s="57"/>
      <c r="K25" s="57">
        <f>K21-2</f>
        <v>264275</v>
      </c>
    </row>
    <row r="26" spans="2:11" ht="12.75" hidden="1">
      <c r="B26" s="57"/>
      <c r="C26" s="58">
        <v>0</v>
      </c>
      <c r="D26" s="57"/>
      <c r="E26" s="58">
        <v>0</v>
      </c>
      <c r="F26" s="57"/>
      <c r="G26" s="58">
        <v>0</v>
      </c>
      <c r="H26" s="57"/>
      <c r="I26" s="58">
        <v>4065</v>
      </c>
      <c r="J26" s="57"/>
      <c r="K26" s="58">
        <v>4065</v>
      </c>
    </row>
    <row r="27" spans="1:11" ht="12.75" hidden="1">
      <c r="A27" s="2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.75">
      <c r="A28" s="2" t="s">
        <v>119</v>
      </c>
      <c r="B28" s="57"/>
      <c r="C28" s="57">
        <f>SUM(C25:C26)</f>
        <v>80650</v>
      </c>
      <c r="D28" s="57"/>
      <c r="E28" s="57">
        <f>SUM(E25:E26)</f>
        <v>159271</v>
      </c>
      <c r="F28" s="57"/>
      <c r="G28" s="57">
        <f>+'[1]changes in equity'!$G$24</f>
        <v>192</v>
      </c>
      <c r="H28" s="57"/>
      <c r="I28" s="57">
        <f>+'[1]changes in equity'!$I$24</f>
        <v>9668</v>
      </c>
      <c r="J28" s="57"/>
      <c r="K28" s="57">
        <f>SUM(C28:I28)</f>
        <v>249781</v>
      </c>
    </row>
    <row r="29" spans="1:11" ht="12.75">
      <c r="A29" s="2" t="s">
        <v>104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2.75">
      <c r="A30" s="73" t="s">
        <v>18</v>
      </c>
      <c r="B30" s="51"/>
      <c r="C30" s="51">
        <v>0</v>
      </c>
      <c r="D30" s="51"/>
      <c r="E30" s="51">
        <v>0</v>
      </c>
      <c r="F30" s="51"/>
      <c r="G30" s="51">
        <v>0</v>
      </c>
      <c r="H30" s="51"/>
      <c r="I30" s="57">
        <f>+'[1]changes in equity'!$I$26</f>
        <v>10288</v>
      </c>
      <c r="J30" s="57"/>
      <c r="K30" s="57">
        <f>I30</f>
        <v>10288</v>
      </c>
    </row>
    <row r="31" spans="1:11" ht="12.75">
      <c r="A31" s="73"/>
      <c r="B31" s="51"/>
      <c r="C31" s="51"/>
      <c r="D31" s="51"/>
      <c r="E31" s="51"/>
      <c r="F31" s="51"/>
      <c r="G31" s="51"/>
      <c r="H31" s="51"/>
      <c r="I31" s="57"/>
      <c r="J31" s="57"/>
      <c r="K31" s="57"/>
    </row>
    <row r="32" spans="1:11" ht="12.75">
      <c r="A32" s="73" t="s">
        <v>120</v>
      </c>
      <c r="B32" s="51"/>
      <c r="C32" s="51">
        <v>0</v>
      </c>
      <c r="D32" s="51"/>
      <c r="E32" s="51">
        <v>0</v>
      </c>
      <c r="F32" s="51"/>
      <c r="G32" s="51">
        <v>0</v>
      </c>
      <c r="H32" s="51"/>
      <c r="I32" s="57">
        <v>-4065</v>
      </c>
      <c r="J32" s="57"/>
      <c r="K32" s="57">
        <v>-4065</v>
      </c>
    </row>
    <row r="33" spans="2:11" ht="12.75">
      <c r="B33" s="51"/>
      <c r="C33" s="51"/>
      <c r="D33" s="51"/>
      <c r="E33" s="51"/>
      <c r="F33" s="51"/>
      <c r="G33" s="51"/>
      <c r="H33" s="51"/>
      <c r="I33" s="57"/>
      <c r="J33" s="57"/>
      <c r="K33" s="57"/>
    </row>
    <row r="34" spans="1:11" ht="13.5" thickBot="1">
      <c r="A34" s="2" t="s">
        <v>121</v>
      </c>
      <c r="B34" s="59"/>
      <c r="C34" s="60">
        <f>SUM(C28:C30)</f>
        <v>80650</v>
      </c>
      <c r="D34" s="59"/>
      <c r="E34" s="60">
        <f>SUM(E28:E30)</f>
        <v>159271</v>
      </c>
      <c r="F34" s="59"/>
      <c r="G34" s="60">
        <f>SUM(G28:G30)</f>
        <v>192</v>
      </c>
      <c r="H34" s="59"/>
      <c r="I34" s="60">
        <f>SUM(I28:I32)</f>
        <v>15891</v>
      </c>
      <c r="J34" s="59"/>
      <c r="K34" s="60">
        <f>SUM(K28:K32)</f>
        <v>256004</v>
      </c>
    </row>
    <row r="35" spans="1:11" ht="13.5" thickTop="1">
      <c r="A35" s="2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7" ht="12.75">
      <c r="A37" s="8" t="s">
        <v>53</v>
      </c>
    </row>
    <row r="38" ht="12.75">
      <c r="A38" s="8" t="s">
        <v>97</v>
      </c>
    </row>
  </sheetData>
  <printOptions/>
  <pageMargins left="0.99" right="0.28" top="0.47" bottom="0.36" header="0.5" footer="0.38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5.8515625" style="15" customWidth="1"/>
    <col min="2" max="2" width="40.421875" style="15" customWidth="1"/>
    <col min="3" max="3" width="13.140625" style="15" customWidth="1"/>
    <col min="4" max="4" width="18.8515625" style="15" customWidth="1"/>
    <col min="5" max="5" width="14.8515625" style="15" customWidth="1"/>
    <col min="6" max="6" width="18.8515625" style="15" customWidth="1"/>
    <col min="7" max="16384" width="9.140625" style="15" customWidth="1"/>
  </cols>
  <sheetData>
    <row r="1" spans="1:2" ht="15.75">
      <c r="A1" s="1" t="s">
        <v>0</v>
      </c>
      <c r="B1" s="8"/>
    </row>
    <row r="2" spans="1:2" ht="12.75">
      <c r="A2" s="2" t="s">
        <v>1</v>
      </c>
      <c r="B2" s="8"/>
    </row>
    <row r="3" spans="1:2" ht="12.75">
      <c r="A3" s="8" t="s">
        <v>2</v>
      </c>
      <c r="B3" s="8"/>
    </row>
    <row r="4" spans="1:2" ht="12.75">
      <c r="A4" s="8"/>
      <c r="B4" s="8"/>
    </row>
    <row r="5" spans="1:2" ht="12.75">
      <c r="A5" s="8"/>
      <c r="B5" s="8"/>
    </row>
    <row r="6" spans="1:2" ht="15.75">
      <c r="A6" s="1" t="s">
        <v>57</v>
      </c>
      <c r="B6" s="8"/>
    </row>
    <row r="7" spans="1:2" ht="15.75">
      <c r="A7" s="1" t="s">
        <v>117</v>
      </c>
      <c r="B7" s="8"/>
    </row>
    <row r="8" spans="1:3" ht="12.75">
      <c r="A8" s="8"/>
      <c r="B8" s="8"/>
      <c r="C8" s="24"/>
    </row>
    <row r="9" spans="1:7" ht="12.75">
      <c r="A9" s="8"/>
      <c r="B9" s="8"/>
      <c r="C9" s="14" t="s">
        <v>3</v>
      </c>
      <c r="D9" s="11"/>
      <c r="E9" s="14" t="s">
        <v>47</v>
      </c>
      <c r="F9" s="11"/>
      <c r="G9" s="28"/>
    </row>
    <row r="10" spans="3:7" ht="12.75">
      <c r="C10" s="11" t="s">
        <v>4</v>
      </c>
      <c r="D10" s="11" t="s">
        <v>5</v>
      </c>
      <c r="E10" s="11" t="s">
        <v>4</v>
      </c>
      <c r="F10" s="11" t="s">
        <v>5</v>
      </c>
      <c r="G10" s="28"/>
    </row>
    <row r="11" spans="3:7" ht="12.75">
      <c r="C11" s="11" t="s">
        <v>6</v>
      </c>
      <c r="D11" s="11" t="s">
        <v>7</v>
      </c>
      <c r="E11" s="11" t="s">
        <v>6</v>
      </c>
      <c r="F11" s="11" t="s">
        <v>7</v>
      </c>
      <c r="G11" s="28"/>
    </row>
    <row r="12" spans="3:7" ht="12.75">
      <c r="C12" s="11" t="s">
        <v>8</v>
      </c>
      <c r="D12" s="11" t="s">
        <v>8</v>
      </c>
      <c r="E12" s="11" t="s">
        <v>9</v>
      </c>
      <c r="F12" s="11" t="s">
        <v>10</v>
      </c>
      <c r="G12" s="28"/>
    </row>
    <row r="13" spans="3:7" ht="12.75">
      <c r="C13" s="12" t="s">
        <v>113</v>
      </c>
      <c r="D13" s="12" t="s">
        <v>118</v>
      </c>
      <c r="E13" s="12" t="s">
        <v>113</v>
      </c>
      <c r="F13" s="12" t="s">
        <v>118</v>
      </c>
      <c r="G13" s="28"/>
    </row>
    <row r="14" spans="3:7" ht="12.75">
      <c r="C14" s="11" t="s">
        <v>11</v>
      </c>
      <c r="D14" s="11" t="s">
        <v>11</v>
      </c>
      <c r="E14" s="11" t="s">
        <v>11</v>
      </c>
      <c r="F14" s="11" t="s">
        <v>11</v>
      </c>
      <c r="G14" s="28"/>
    </row>
    <row r="15" spans="3:7" ht="12.75">
      <c r="C15" s="28"/>
      <c r="D15" s="28"/>
      <c r="E15" s="28"/>
      <c r="F15" s="28"/>
      <c r="G15" s="28"/>
    </row>
    <row r="16" spans="3:7" ht="12.75">
      <c r="C16" s="39"/>
      <c r="D16" s="39"/>
      <c r="E16" s="39"/>
      <c r="F16" s="39"/>
      <c r="G16" s="28"/>
    </row>
    <row r="17" spans="1:7" s="8" customFormat="1" ht="12.75">
      <c r="A17" s="8">
        <v>1</v>
      </c>
      <c r="B17" s="8" t="s">
        <v>12</v>
      </c>
      <c r="C17" s="74">
        <f>PnL!C19</f>
        <v>17075</v>
      </c>
      <c r="D17" s="74">
        <f>PnL!D19</f>
        <v>16602</v>
      </c>
      <c r="E17" s="74">
        <f>PnL!E19</f>
        <v>47557</v>
      </c>
      <c r="F17" s="74">
        <f>PnL!F19</f>
        <v>46198</v>
      </c>
      <c r="G17" s="13"/>
    </row>
    <row r="18" spans="3:7" s="8" customFormat="1" ht="12.75">
      <c r="C18" s="74"/>
      <c r="D18" s="74"/>
      <c r="E18" s="74"/>
      <c r="F18" s="74"/>
      <c r="G18" s="13"/>
    </row>
    <row r="19" spans="1:7" s="8" customFormat="1" ht="12.75">
      <c r="A19" s="8">
        <v>2</v>
      </c>
      <c r="B19" s="8" t="s">
        <v>106</v>
      </c>
      <c r="C19" s="74">
        <f>PnL!C23</f>
        <v>7149</v>
      </c>
      <c r="D19" s="74">
        <f>PnL!D23</f>
        <v>3702</v>
      </c>
      <c r="E19" s="74">
        <f>PnL!E23</f>
        <v>21464</v>
      </c>
      <c r="F19" s="74">
        <f>PnL!F23</f>
        <v>17100</v>
      </c>
      <c r="G19" s="13"/>
    </row>
    <row r="20" s="8" customFormat="1" ht="12.75">
      <c r="C20" s="22"/>
    </row>
    <row r="21" spans="1:6" s="8" customFormat="1" ht="12.75">
      <c r="A21" s="8">
        <v>3</v>
      </c>
      <c r="B21" s="8" t="s">
        <v>107</v>
      </c>
      <c r="C21" s="22">
        <f>PnL!C29</f>
        <v>4996</v>
      </c>
      <c r="D21" s="22">
        <f>PnL!D29</f>
        <v>1166</v>
      </c>
      <c r="E21" s="22">
        <f>PnL!E29</f>
        <v>14723</v>
      </c>
      <c r="F21" s="22">
        <f>PnL!F29</f>
        <v>10288</v>
      </c>
    </row>
    <row r="22" spans="3:6" s="8" customFormat="1" ht="12.75">
      <c r="C22" s="22"/>
      <c r="D22" s="22"/>
      <c r="E22" s="22"/>
      <c r="F22" s="22"/>
    </row>
    <row r="23" spans="1:6" s="8" customFormat="1" ht="12.75">
      <c r="A23" s="8">
        <v>4</v>
      </c>
      <c r="B23" s="8" t="s">
        <v>18</v>
      </c>
      <c r="C23" s="22">
        <f>PnL!C29</f>
        <v>4996</v>
      </c>
      <c r="D23" s="22">
        <f>PnL!D29</f>
        <v>1166</v>
      </c>
      <c r="E23" s="22">
        <f>PnL!E29</f>
        <v>14723</v>
      </c>
      <c r="F23" s="22">
        <f>PnL!F29</f>
        <v>10288</v>
      </c>
    </row>
    <row r="24" s="8" customFormat="1" ht="12.75"/>
    <row r="25" spans="1:6" s="8" customFormat="1" ht="12.75">
      <c r="A25" s="8">
        <v>5</v>
      </c>
      <c r="B25" s="8" t="s">
        <v>108</v>
      </c>
      <c r="C25" s="21">
        <f>PnL!C34</f>
        <v>6.194668319900806</v>
      </c>
      <c r="D25" s="21">
        <f>PnL!D34</f>
        <v>1.4457532548047116</v>
      </c>
      <c r="E25" s="21">
        <f>PnL!E34</f>
        <v>18.25542467451953</v>
      </c>
      <c r="F25" s="21">
        <f>PnL!F34</f>
        <v>12.756354618722876</v>
      </c>
    </row>
    <row r="26" spans="3:6" s="8" customFormat="1" ht="12.75">
      <c r="C26" s="21"/>
      <c r="D26" s="21"/>
      <c r="E26" s="21"/>
      <c r="F26" s="21"/>
    </row>
    <row r="27" spans="1:6" s="8" customFormat="1" ht="12.75">
      <c r="A27" s="8">
        <v>6</v>
      </c>
      <c r="B27" s="8" t="s">
        <v>22</v>
      </c>
      <c r="C27" s="21">
        <f>PnL!C38</f>
        <v>7</v>
      </c>
      <c r="D27" s="21">
        <f>PnL!D38</f>
        <v>7</v>
      </c>
      <c r="E27" s="21">
        <f>PnL!E38</f>
        <v>7</v>
      </c>
      <c r="F27" s="21">
        <f>PnL!F38</f>
        <v>7</v>
      </c>
    </row>
    <row r="28" spans="3:6" s="8" customFormat="1" ht="12.75">
      <c r="C28" s="21"/>
      <c r="D28" s="21"/>
      <c r="E28" s="21"/>
      <c r="F28" s="21"/>
    </row>
    <row r="29" spans="1:6" s="8" customFormat="1" ht="12.75">
      <c r="A29" s="8">
        <v>7</v>
      </c>
      <c r="B29" s="8" t="s">
        <v>58</v>
      </c>
      <c r="C29" s="55">
        <f>E29</f>
        <v>3.2768381897086174</v>
      </c>
      <c r="D29" s="55">
        <v>3.17</v>
      </c>
      <c r="E29" s="21">
        <f>'B.Sheet'!D58</f>
        <v>3.2768381897086174</v>
      </c>
      <c r="F29" s="21">
        <v>3.17</v>
      </c>
    </row>
    <row r="30" spans="3:4" ht="12.75">
      <c r="C30" s="31"/>
      <c r="D30" s="31"/>
    </row>
    <row r="33" s="8" customFormat="1" ht="15.75">
      <c r="A33" s="1" t="s">
        <v>85</v>
      </c>
    </row>
    <row r="34" ht="15.75">
      <c r="A34" s="23"/>
    </row>
    <row r="35" spans="3:6" ht="12.75">
      <c r="C35" s="5" t="s">
        <v>3</v>
      </c>
      <c r="D35" s="4"/>
      <c r="E35" s="5" t="s">
        <v>47</v>
      </c>
      <c r="F35" s="4"/>
    </row>
    <row r="36" spans="3:7" ht="12.75">
      <c r="C36" s="4" t="s">
        <v>4</v>
      </c>
      <c r="D36" s="11" t="s">
        <v>5</v>
      </c>
      <c r="E36" s="11" t="s">
        <v>4</v>
      </c>
      <c r="F36" s="11" t="s">
        <v>5</v>
      </c>
      <c r="G36" s="28"/>
    </row>
    <row r="37" spans="3:7" ht="12.75">
      <c r="C37" s="4" t="s">
        <v>6</v>
      </c>
      <c r="D37" s="11" t="s">
        <v>7</v>
      </c>
      <c r="E37" s="11" t="s">
        <v>6</v>
      </c>
      <c r="F37" s="11" t="s">
        <v>7</v>
      </c>
      <c r="G37" s="28"/>
    </row>
    <row r="38" spans="3:7" ht="12.75">
      <c r="C38" s="4" t="s">
        <v>8</v>
      </c>
      <c r="D38" s="11" t="s">
        <v>8</v>
      </c>
      <c r="E38" s="11" t="s">
        <v>9</v>
      </c>
      <c r="F38" s="11" t="s">
        <v>10</v>
      </c>
      <c r="G38" s="28"/>
    </row>
    <row r="39" spans="3:7" ht="12.75">
      <c r="C39" s="6" t="str">
        <f>C13</f>
        <v>30/9/2003</v>
      </c>
      <c r="D39" s="12" t="str">
        <f>D13</f>
        <v>30/9/2002</v>
      </c>
      <c r="E39" s="12" t="str">
        <f>C39</f>
        <v>30/9/2003</v>
      </c>
      <c r="F39" s="12" t="str">
        <f>D39</f>
        <v>30/9/2002</v>
      </c>
      <c r="G39" s="28"/>
    </row>
    <row r="40" spans="3:7" ht="12.75">
      <c r="C40" s="4" t="s">
        <v>11</v>
      </c>
      <c r="D40" s="11" t="s">
        <v>11</v>
      </c>
      <c r="E40" s="11" t="s">
        <v>11</v>
      </c>
      <c r="F40" s="11" t="s">
        <v>11</v>
      </c>
      <c r="G40" s="28"/>
    </row>
    <row r="41" spans="4:7" ht="12.75">
      <c r="D41" s="28"/>
      <c r="E41" s="28"/>
      <c r="F41" s="28"/>
      <c r="G41" s="28"/>
    </row>
    <row r="42" spans="3:7" ht="12.75">
      <c r="C42" s="20"/>
      <c r="D42" s="20"/>
      <c r="E42" s="20"/>
      <c r="F42" s="20"/>
      <c r="G42" s="28"/>
    </row>
    <row r="43" spans="1:6" ht="12.75">
      <c r="A43" s="15">
        <v>1</v>
      </c>
      <c r="B43" s="15" t="s">
        <v>14</v>
      </c>
      <c r="C43" s="20">
        <f>PnL!C23</f>
        <v>7149</v>
      </c>
      <c r="D43" s="20">
        <f>PnL!D23</f>
        <v>3702</v>
      </c>
      <c r="E43" s="20">
        <f>PnL!E23</f>
        <v>21464</v>
      </c>
      <c r="F43" s="20">
        <f>PnL!F23</f>
        <v>17100</v>
      </c>
    </row>
    <row r="45" spans="1:6" ht="12.75">
      <c r="A45" s="15">
        <v>2</v>
      </c>
      <c r="B45" s="15" t="s">
        <v>75</v>
      </c>
      <c r="C45" s="31">
        <v>0</v>
      </c>
      <c r="D45" s="31">
        <v>0</v>
      </c>
      <c r="E45" s="31">
        <v>0</v>
      </c>
      <c r="F45" s="31">
        <v>0</v>
      </c>
    </row>
    <row r="47" spans="1:6" ht="12.75">
      <c r="A47" s="15">
        <v>3</v>
      </c>
      <c r="B47" s="15" t="s">
        <v>59</v>
      </c>
      <c r="C47" s="31">
        <v>0</v>
      </c>
      <c r="D47" s="31">
        <v>0</v>
      </c>
      <c r="E47" s="31">
        <v>0</v>
      </c>
      <c r="F47" s="31">
        <v>0</v>
      </c>
    </row>
  </sheetData>
  <printOptions/>
  <pageMargins left="1.37" right="0.25" top="0.27" bottom="0.33" header="0.25" footer="0.3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Total Corporate Compliance</cp:lastModifiedBy>
  <cp:lastPrinted>2003-11-13T04:35:47Z</cp:lastPrinted>
  <dcterms:created xsi:type="dcterms:W3CDTF">2002-10-12T13:18:42Z</dcterms:created>
  <dcterms:modified xsi:type="dcterms:W3CDTF">2003-11-13T04:44:05Z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